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3b88bf053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nking" sheetId="1" r:id="R131fe8f271cc49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0.00"/>
  </x:numFmts>
  <x:fonts count="4">
    <x:font>
      <x:sz val="11"/>
      <x:name val="Carlito"/>
    </x:font>
    <x:font>
      <x:sz val="10"/>
      <x:color rgb="FF172033"/>
      <x:name val="Arial"/>
    </x:font>
    <x:font>
      <x:b/>
      <x:sz val="16"/>
      <x:color rgb="FF17203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183153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6e3c7f9d446c2" /><Relationship Type="http://schemas.openxmlformats.org/officeDocument/2006/relationships/theme" Target="/xl/theme/theme1.xml" Id="Rf2fa2fcc9fb4454d" /><Relationship Type="http://schemas.openxmlformats.org/officeDocument/2006/relationships/sharedStrings" Target="/xl/sharedStrings.xml" Id="Rd7f263da63ea4200" /><Relationship Type="http://schemas.openxmlformats.org/officeDocument/2006/relationships/worksheet" Target="/xl/worksheets/sheet1.xml" Id="R131fe8f271cc49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9" topLeftCell="A20" activePane="bottomLeft" state="frozen"/>
    </x:sheetView>
  </x:sheetViews>
  <x:sheetFormatPr defaultRowHeight="15"/>
  <x:cols>
    <x:col min="1" max="1" width="3" hidden="0" customWidth="1"/>
    <x:col min="2" max="2" width="16" hidden="0" customWidth="1"/>
    <x:col min="3" max="3" width="16" hidden="0" customWidth="1"/>
    <x:col min="4" max="4" width="16" hidden="0" customWidth="1"/>
    <x:col min="5" max="5" width="29" hidden="0" customWidth="1"/>
    <x:col min="6" max="6" width="15" hidden="0" customWidth="1"/>
    <x:col min="7" max="7" width="15" hidden="0" customWidth="1"/>
    <x:col min="8" max="8" width="15" hidden="0" customWidth="1"/>
    <x:col min="9" max="9" width="19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4" customHeight="1">
      <x:c r="A2" s="1"/>
      <x:c r="B2" s="2" t="str">
        <x:v>Does your CPI ranking repeat?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4" customHeight="1">
      <x:c r="A3" s="1"/>
      <x:c r="B3" s="1" t="str">
        <x:v>Synthetic teaching data. Replace amber inputs with one matched scope.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4" customHeight="1">
      <x:c r="A5" s="1"/>
      <x:c r="B5" s="1" t="str">
        <x:v>Eligible creatives</x:v>
      </x:c>
      <x:c r="C5" s="1"/>
      <x:c r="D5" s="1"/>
      <x:c r="E5" s="1" t="n">
        <x:f>COUNTIF(I20:I83,"Eligible")</x:f>
        <x:v>16</x:v>
      </x:c>
      <x:c r="F5" s="1"/>
      <x:c r="G5" s="1" t="str">
        <x:v>One app, network, country, format, timezone and mature fortnight.</x:v>
      </x:c>
      <x:c r="H5" s="1"/>
      <x:c r="I5" s="1"/>
      <x:c r="J5" s="1"/>
      <x:c r="K5" s="1"/>
      <x:c r="L5" s="1"/>
      <x:c r="M5" s="1"/>
      <x:c r="N5" s="1"/>
      <x:c r="O5" s="1"/>
    </x:row>
    <x:row r="6" ht="24" customHeight="1">
      <x:c r="A6" s="1"/>
      <x:c r="B6" s="1" t="str">
        <x:v>Top-quarter size</x:v>
      </x:c>
      <x:c r="C6" s="1"/>
      <x:c r="D6" s="1"/>
      <x:c r="E6" s="1" t="n">
        <x:f>IF(E5&lt;4,0,ROUND(E5/4,0))</x:f>
        <x:v>4</x:v>
      </x:c>
      <x:c r="F6" s="1"/>
      <x:c r="G6" s="1" t="str">
        <x:v>Split by day offset from the start, not odd/even day of month.</x:v>
      </x:c>
      <x:c r="H6" s="1"/>
      <x:c r="I6" s="1"/>
      <x:c r="J6" s="1"/>
      <x:c r="K6" s="1"/>
      <x:c r="L6" s="1"/>
      <x:c r="M6" s="1"/>
      <x:c r="N6" s="1"/>
      <x:c r="O6" s="1"/>
    </x:row>
    <x:row r="7" ht="24" customHeight="1">
      <x:c r="A7" s="1"/>
      <x:c r="B7" s="1" t="str">
        <x:v>Shared top creatives</x:v>
      </x:c>
      <x:c r="C7" s="1"/>
      <x:c r="D7" s="1"/>
      <x:c r="E7" s="1" t="n">
        <x:f>COUNTIFS(L20:L83,"&lt;="&amp;E6,M20:M83,"&lt;="&amp;E6,I20:I83,"Eligible")</x:f>
        <x:v>3</x:v>
      </x:c>
      <x:c r="F7" s="1"/>
      <x:c r="G7" s="1" t="str">
        <x:v>A stable ranking is not proof that a creative caused the result.</x:v>
      </x:c>
      <x:c r="H7" s="1"/>
      <x:c r="I7" s="1"/>
      <x:c r="J7" s="1"/>
      <x:c r="K7" s="1"/>
      <x:c r="L7" s="1"/>
      <x:c r="M7" s="1"/>
      <x:c r="N7" s="1"/>
      <x:c r="O7" s="1"/>
    </x:row>
    <x:row r="8" ht="24" customHeight="1">
      <x:c r="A8" s="1"/>
      <x:c r="B8" s="1" t="str">
        <x:v>Expected overlap</x:v>
      </x:c>
      <x:c r="C8" s="1"/>
      <x:c r="D8" s="1"/>
      <x:c r="E8" s="1" t="n">
        <x:f>IF(E5&lt;4,"n.a.",E6*E6/E5)</x:f>
        <x:v>1</x:v>
      </x:c>
      <x:c r="F8" s="1"/>
      <x:c r="G8" s="1" t="str">
        <x:v>Ties crossing the top-quarter boundary make selection ambiguous.</x:v>
      </x:c>
      <x:c r="H8" s="1"/>
      <x:c r="I8" s="1"/>
      <x:c r="J8" s="1"/>
      <x:c r="K8" s="1"/>
      <x:c r="L8" s="1"/>
      <x:c r="M8" s="1"/>
      <x:c r="N8" s="1"/>
      <x:c r="O8" s="1"/>
    </x:row>
    <x:row r="9" ht="24" customHeight="1">
      <x:c r="A9" s="1"/>
      <x:c r="B9" s="1" t="str">
        <x:v>Reproduction rate</x:v>
      </x:c>
      <x:c r="C9" s="1"/>
      <x:c r="D9" s="1"/>
      <x:c r="E9" s="3" t="n">
        <x:f>IF(OR(E6=0,SUM(N20:N83)&gt;0,COUNTIF(I20:I83,"Invalid")&gt;0),"n.a.",E7/E6)</x:f>
        <x:v>0.75</x:v>
      </x:c>
      <x:c r="F9" s="1"/>
      <x:c r="G9" s="1" t="str">
        <x:v>Do not interpret overlap until the status is Ready to inspect.</x:v>
      </x:c>
      <x:c r="H9" s="1"/>
      <x:c r="I9" s="1"/>
      <x:c r="J9" s="1"/>
      <x:c r="K9" s="1"/>
      <x:c r="L9" s="1"/>
      <x:c r="M9" s="1"/>
      <x:c r="N9" s="1"/>
      <x:c r="O9" s="1"/>
    </x:row>
    <x:row r="10" ht="24" customHeight="1">
      <x:c r="A10" s="1"/>
      <x:c r="B10" s="1" t="str">
        <x:v>Ranking status</x:v>
      </x:c>
      <x:c r="C10" s="1"/>
      <x:c r="D10" s="1"/>
      <x:c r="E10" s="1" t="str">
        <x:f>IF(COUNTIF(I20:I83,"Invalid")&gt;0,"Fix invalid inputs",IF(E5&lt;4,"Need 4+ eligible creatives",IF(SUM(N20:N83)&gt;0,"Ties at selection boundary","Ready to inspect")))</x:f>
        <x:v>Ready to inspect</x:v>
      </x:c>
      <x:c r="F10" s="1"/>
      <x:c r="G10" s="1"/>
      <x:c r="H10" s="1"/>
      <x:c r="I10" s="1"/>
      <x:c r="J10" s="1"/>
      <x:c r="K10" s="1"/>
      <x:c r="L10" s="1"/>
      <x:c r="M10" s="1"/>
      <x:c r="N10" s="1"/>
      <x:c r="O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</x:row>
    <x:row r="12" ht="24" customHeight="1">
      <x:c r="A12" s="1"/>
      <x:c r="B12" s="1" t="str">
        <x:v>Minimum impressions per half</x:v>
      </x:c>
      <x:c r="C12" s="1"/>
      <x:c r="D12" s="1"/>
      <x:c r="E12" s="4" t="n">
        <x:v>5000</x:v>
      </x:c>
      <x:c r="F12" s="1"/>
      <x:c r="G12" s="1"/>
      <x:c r="H12" s="1"/>
      <x:c r="I12" s="1"/>
      <x:c r="J12" s="1"/>
      <x:c r="K12" s="1"/>
      <x:c r="L12" s="1"/>
      <x:c r="M12" s="1"/>
      <x:c r="N12" s="1"/>
      <x:c r="O12" s="1"/>
    </x:row>
    <x:row r="13" ht="24" customHeight="1">
      <x:c r="A13" s="1"/>
      <x:c r="B13" s="1" t="str">
        <x:v>Minimum spend per half (USD)</x:v>
      </x:c>
      <x:c r="C13" s="1"/>
      <x:c r="D13" s="1"/>
      <x:c r="E13" s="4" t="n">
        <x:v>50</x:v>
      </x:c>
      <x:c r="F13" s="1"/>
      <x:c r="G13" s="1"/>
      <x:c r="H13" s="1"/>
      <x:c r="I13" s="1"/>
      <x:c r="J13" s="1"/>
      <x:c r="K13" s="1"/>
      <x:c r="L13" s="1"/>
      <x:c r="M13" s="1"/>
      <x:c r="N13" s="1"/>
      <x:c r="O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</x:row>
    <x:row r="16" ht="24" customHeight="1">
      <x:c r="A16" s="1"/>
      <x:c r="B16" s="1" t="str">
        <x:v>Source: synthetic CPI ledger in lemon-ai.com/resources/creative-ranking-split-half-test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</x:row>
    <x:row r="17" ht="24" customHeight="1">
      <x:c r="A17" s="1"/>
      <x:c r="B17" s="1" t="str">
        <x:v>64 input slots. Keep IDs unique; blanks are unused slots. Impressions below are synthetic.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</x:row>
    <x:row r="19" ht="40" customHeight="1">
      <x:c r="A19" s="1"/>
      <x:c r="B19" s="7" t="str">
        <x:v>Creative ID</x:v>
      </x:c>
      <x:c r="C19" s="7" t="str">
        <x:v>A impressions</x:v>
      </x:c>
      <x:c r="D19" s="7" t="str">
        <x:v>A spend USD</x:v>
      </x:c>
      <x:c r="E19" s="7" t="str">
        <x:v>A installs</x:v>
      </x:c>
      <x:c r="F19" s="7" t="str">
        <x:v>B impressions</x:v>
      </x:c>
      <x:c r="G19" s="7" t="str">
        <x:v>B spend USD</x:v>
      </x:c>
      <x:c r="H19" s="7" t="str">
        <x:v>B installs</x:v>
      </x:c>
      <x:c r="I19" s="7" t="str">
        <x:v>Eligibility</x:v>
      </x:c>
      <x:c r="J19" s="7" t="str">
        <x:v>A CPI</x:v>
      </x:c>
      <x:c r="K19" s="7" t="str">
        <x:v>B CPI</x:v>
      </x:c>
      <x:c r="L19" s="7" t="str">
        <x:v>A rank</x:v>
      </x:c>
      <x:c r="M19" s="7" t="str">
        <x:v>B rank</x:v>
      </x:c>
      <x:c r="N19" s="7" t="str">
        <x:v>Boundary ties</x:v>
      </x:c>
      <x:c r="O19" s="1"/>
    </x:row>
    <x:row r="20" ht="24" customHeight="1">
      <x:c r="A20" s="1"/>
      <x:c r="B20" s="4" t="str">
        <x:v>C01</x:v>
      </x:c>
      <x:c r="C20" s="4" t="n">
        <x:v>12000</x:v>
      </x:c>
      <x:c r="D20" s="4" t="n">
        <x:v>124</x:v>
      </x:c>
      <x:c r="E20" s="4" t="n">
        <x:v>104</x:v>
      </x:c>
      <x:c r="F20" s="4" t="n">
        <x:v>12000</x:v>
      </x:c>
      <x:c r="G20" s="4" t="n">
        <x:v>128</x:v>
      </x:c>
      <x:c r="H20" s="4" t="n">
        <x:v>101</x:v>
      </x:c>
      <x:c r="I20" s="1" t="str">
        <x:f>IF(B20="","",IF(OR(COUNT($E$12:$E$13)&lt;&gt;2,MIN($E$12:$E$13)&lt;0,COUNTIF($B$20:$B$83,B20)&gt;1,COUNT(C20:H20)&lt;&gt;6,MIN(C20:H20)&lt;0),"Invalid",IF(AND(C20&gt;=$E$12,F20&gt;=$E$12,D20&gt;=$E$13,G20&gt;=$E$13,E20&gt;0,H20&gt;0),"Eligible","Below floor")))</x:f>
        <x:v>Eligible</x:v>
      </x:c>
      <x:c r="J20" s="8" t="n">
        <x:f>IF(I20="Eligible",D20/E20,"")</x:f>
        <x:v>1.1923076923076923</x:v>
      </x:c>
      <x:c r="K20" s="8" t="n">
        <x:f>IF(I20="Eligible",G20/H20,"")</x:f>
        <x:v>1.2673267326732673</x:v>
      </x:c>
      <x:c r="L20" s="1" t="n">
        <x:f>IF(I20="Eligible",1+COUNTIFS($I$20:$I$83,"Eligible",$J$20:$J$83,"&lt;"&amp;J20),"")</x:f>
        <x:v>2</x:v>
      </x:c>
      <x:c r="M20" s="1" t="n">
        <x:f>IF(I20="Eligible",1+COUNTIFS($I$20:$I$83,"Eligible",$K$20:$K$83,"&lt;"&amp;K20),"")</x:f>
        <x:v>2</x:v>
      </x:c>
      <x:c r="N20" s="1" t="n">
        <x:f>IF(I20&lt;&gt;"Eligible",0,IF(OR(AND(L20&lt;=$E$6,L20+COUNTIF($J$20:$J$83,J20)-1&gt;$E$6),AND(M20&lt;=$E$6,M20+COUNTIF($K$20:$K$83,K20)-1&gt;$E$6)),1,0))</x:f>
        <x:v>0</x:v>
      </x:c>
      <x:c r="O20" s="1"/>
    </x:row>
    <x:row r="21" ht="24" customHeight="1">
      <x:c r="A21" s="1"/>
      <x:c r="B21" s="4" t="str">
        <x:v>C02</x:v>
      </x:c>
      <x:c r="C21" s="4" t="n">
        <x:v>12000</x:v>
      </x:c>
      <x:c r="D21" s="4" t="n">
        <x:v>118</x:v>
      </x:c>
      <x:c r="E21" s="4" t="n">
        <x:v>62</x:v>
      </x:c>
      <x:c r="F21" s="4" t="n">
        <x:v>12000</x:v>
      </x:c>
      <x:c r="G21" s="4" t="n">
        <x:v>122</x:v>
      </x:c>
      <x:c r="H21" s="4" t="n">
        <x:v>71</x:v>
      </x:c>
      <x:c r="I21" s="1" t="str">
        <x:f>IF(B21="","",IF(OR(COUNT($E$12:$E$13)&lt;&gt;2,MIN($E$12:$E$13)&lt;0,COUNTIF($B$20:$B$83,B21)&gt;1,COUNT(C21:H21)&lt;&gt;6,MIN(C21:H21)&lt;0),"Invalid",IF(AND(C21&gt;=$E$12,F21&gt;=$E$12,D21&gt;=$E$13,G21&gt;=$E$13,E21&gt;0,H21&gt;0),"Eligible","Below floor")))</x:f>
        <x:v>Eligible</x:v>
      </x:c>
      <x:c r="J21" s="8" t="n">
        <x:f>IF(I21="Eligible",D21/E21,"")</x:f>
        <x:v>1.903225806451613</x:v>
      </x:c>
      <x:c r="K21" s="8" t="n">
        <x:f>IF(I21="Eligible",G21/H21,"")</x:f>
        <x:v>1.7183098591549295</x:v>
      </x:c>
      <x:c r="L21" s="1" t="n">
        <x:f>IF(I21="Eligible",1+COUNTIFS($I$20:$I$83,"Eligible",$J$20:$J$83,"&lt;"&amp;J21),"")</x:f>
        <x:v>13</x:v>
      </x:c>
      <x:c r="M21" s="1" t="n">
        <x:f>IF(I21="Eligible",1+COUNTIFS($I$20:$I$83,"Eligible",$K$20:$K$83,"&lt;"&amp;K21),"")</x:f>
        <x:v>7</x:v>
      </x:c>
      <x:c r="N21" s="1" t="n">
        <x:f>IF(I21&lt;&gt;"Eligible",0,IF(OR(AND(L21&lt;=$E$6,L21+COUNTIF($J$20:$J$83,J21)-1&gt;$E$6),AND(M21&lt;=$E$6,M21+COUNTIF($K$20:$K$83,K21)-1&gt;$E$6)),1,0))</x:f>
        <x:v>0</x:v>
      </x:c>
      <x:c r="O21" s="1"/>
    </x:row>
    <x:row r="22" ht="24" customHeight="1">
      <x:c r="A22" s="1"/>
      <x:c r="B22" s="4" t="str">
        <x:v>C03</x:v>
      </x:c>
      <x:c r="C22" s="4" t="n">
        <x:v>12000</x:v>
      </x:c>
      <x:c r="D22" s="4" t="n">
        <x:v>131</x:v>
      </x:c>
      <x:c r="E22" s="4" t="n">
        <x:v>70</x:v>
      </x:c>
      <x:c r="F22" s="4" t="n">
        <x:v>12000</x:v>
      </x:c>
      <x:c r="G22" s="4" t="n">
        <x:v>126</x:v>
      </x:c>
      <x:c r="H22" s="4" t="n">
        <x:v>60</x:v>
      </x:c>
      <x:c r="I22" s="1" t="str">
        <x:f>IF(B22="","",IF(OR(COUNT($E$12:$E$13)&lt;&gt;2,MIN($E$12:$E$13)&lt;0,COUNTIF($B$20:$B$83,B22)&gt;1,COUNT(C22:H22)&lt;&gt;6,MIN(C22:H22)&lt;0),"Invalid",IF(AND(C22&gt;=$E$12,F22&gt;=$E$12,D22&gt;=$E$13,G22&gt;=$E$13,E22&gt;0,H22&gt;0),"Eligible","Below floor")))</x:f>
        <x:v>Eligible</x:v>
      </x:c>
      <x:c r="J22" s="8" t="n">
        <x:f>IF(I22="Eligible",D22/E22,"")</x:f>
        <x:v>1.8714285714285714</x:v>
      </x:c>
      <x:c r="K22" s="8" t="n">
        <x:f>IF(I22="Eligible",G22/H22,"")</x:f>
        <x:v>2.1</x:v>
      </x:c>
      <x:c r="L22" s="1" t="n">
        <x:f>IF(I22="Eligible",1+COUNTIFS($I$20:$I$83,"Eligible",$J$20:$J$83,"&lt;"&amp;J22),"")</x:f>
        <x:v>12</x:v>
      </x:c>
      <x:c r="M22" s="1" t="n">
        <x:f>IF(I22="Eligible",1+COUNTIFS($I$20:$I$83,"Eligible",$K$20:$K$83,"&lt;"&amp;K22),"")</x:f>
        <x:v>14</x:v>
      </x:c>
      <x:c r="N22" s="1" t="n">
        <x:f>IF(I22&lt;&gt;"Eligible",0,IF(OR(AND(L22&lt;=$E$6,L22+COUNTIF($J$20:$J$83,J22)-1&gt;$E$6),AND(M22&lt;=$E$6,M22+COUNTIF($K$20:$K$83,K22)-1&gt;$E$6)),1,0))</x:f>
        <x:v>0</x:v>
      </x:c>
      <x:c r="O22" s="1"/>
    </x:row>
    <x:row r="23" ht="24" customHeight="1">
      <x:c r="A23" s="1"/>
      <x:c r="B23" s="4" t="str">
        <x:v>C04</x:v>
      </x:c>
      <x:c r="C23" s="4" t="n">
        <x:v>12000</x:v>
      </x:c>
      <x:c r="D23" s="4" t="n">
        <x:v>109</x:v>
      </x:c>
      <x:c r="E23" s="4" t="n">
        <x:v>55</x:v>
      </x:c>
      <x:c r="F23" s="4" t="n">
        <x:v>12000</x:v>
      </x:c>
      <x:c r="G23" s="4" t="n">
        <x:v>114</x:v>
      </x:c>
      <x:c r="H23" s="4" t="n">
        <x:v>52</x:v>
      </x:c>
      <x:c r="I23" s="1" t="str">
        <x:f>IF(B23="","",IF(OR(COUNT($E$12:$E$13)&lt;&gt;2,MIN($E$12:$E$13)&lt;0,COUNTIF($B$20:$B$83,B23)&gt;1,COUNT(C23:H23)&lt;&gt;6,MIN(C23:H23)&lt;0),"Invalid",IF(AND(C23&gt;=$E$12,F23&gt;=$E$12,D23&gt;=$E$13,G23&gt;=$E$13,E23&gt;0,H23&gt;0),"Eligible","Below floor")))</x:f>
        <x:v>Eligible</x:v>
      </x:c>
      <x:c r="J23" s="8" t="n">
        <x:f>IF(I23="Eligible",D23/E23,"")</x:f>
        <x:v>1.981818181818182</x:v>
      </x:c>
      <x:c r="K23" s="8" t="n">
        <x:f>IF(I23="Eligible",G23/H23,"")</x:f>
        <x:v>2.1923076923076925</x:v>
      </x:c>
      <x:c r="L23" s="1" t="n">
        <x:f>IF(I23="Eligible",1+COUNTIFS($I$20:$I$83,"Eligible",$J$20:$J$83,"&lt;"&amp;J23),"")</x:f>
        <x:v>15</x:v>
      </x:c>
      <x:c r="M23" s="1" t="n">
        <x:f>IF(I23="Eligible",1+COUNTIFS($I$20:$I$83,"Eligible",$K$20:$K$83,"&lt;"&amp;K23),"")</x:f>
        <x:v>15</x:v>
      </x:c>
      <x:c r="N23" s="1" t="n">
        <x:f>IF(I23&lt;&gt;"Eligible",0,IF(OR(AND(L23&lt;=$E$6,L23+COUNTIF($J$20:$J$83,J23)-1&gt;$E$6),AND(M23&lt;=$E$6,M23+COUNTIF($K$20:$K$83,K23)-1&gt;$E$6)),1,0))</x:f>
        <x:v>0</x:v>
      </x:c>
      <x:c r="O23" s="1"/>
    </x:row>
    <x:row r="24" ht="24" customHeight="1">
      <x:c r="A24" s="1"/>
      <x:c r="B24" s="4" t="str">
        <x:v>C05</x:v>
      </x:c>
      <x:c r="C24" s="4" t="n">
        <x:v>12000</x:v>
      </x:c>
      <x:c r="D24" s="4" t="n">
        <x:v>120</x:v>
      </x:c>
      <x:c r="E24" s="4" t="n">
        <x:v>98</x:v>
      </x:c>
      <x:c r="F24" s="4" t="n">
        <x:v>12000</x:v>
      </x:c>
      <x:c r="G24" s="4" t="n">
        <x:v>116</x:v>
      </x:c>
      <x:c r="H24" s="4" t="n">
        <x:v>84</x:v>
      </x:c>
      <x:c r="I24" s="1" t="str">
        <x:f>IF(B24="","",IF(OR(COUNT($E$12:$E$13)&lt;&gt;2,MIN($E$12:$E$13)&lt;0,COUNTIF($B$20:$B$83,B24)&gt;1,COUNT(C24:H24)&lt;&gt;6,MIN(C24:H24)&lt;0),"Invalid",IF(AND(C24&gt;=$E$12,F24&gt;=$E$12,D24&gt;=$E$13,G24&gt;=$E$13,E24&gt;0,H24&gt;0),"Eligible","Below floor")))</x:f>
        <x:v>Eligible</x:v>
      </x:c>
      <x:c r="J24" s="8" t="n">
        <x:f>IF(I24="Eligible",D24/E24,"")</x:f>
        <x:v>1.2244897959183674</x:v>
      </x:c>
      <x:c r="K24" s="8" t="n">
        <x:f>IF(I24="Eligible",G24/H24,"")</x:f>
        <x:v>1.380952380952381</x:v>
      </x:c>
      <x:c r="L24" s="1" t="n">
        <x:f>IF(I24="Eligible",1+COUNTIFS($I$20:$I$83,"Eligible",$J$20:$J$83,"&lt;"&amp;J24),"")</x:f>
        <x:v>3</x:v>
      </x:c>
      <x:c r="M24" s="1" t="n">
        <x:f>IF(I24="Eligible",1+COUNTIFS($I$20:$I$83,"Eligible",$K$20:$K$83,"&lt;"&amp;K24),"")</x:f>
        <x:v>3</x:v>
      </x:c>
      <x:c r="N24" s="1" t="n">
        <x:f>IF(I24&lt;&gt;"Eligible",0,IF(OR(AND(L24&lt;=$E$6,L24+COUNTIF($J$20:$J$83,J24)-1&gt;$E$6),AND(M24&lt;=$E$6,M24+COUNTIF($K$20:$K$83,K24)-1&gt;$E$6)),1,0))</x:f>
        <x:v>0</x:v>
      </x:c>
      <x:c r="O24" s="1"/>
    </x:row>
    <x:row r="25" ht="24" customHeight="1">
      <x:c r="A25" s="1"/>
      <x:c r="B25" s="4" t="str">
        <x:v>C06</x:v>
      </x:c>
      <x:c r="C25" s="4" t="n">
        <x:v>12000</x:v>
      </x:c>
      <x:c r="D25" s="4" t="n">
        <x:v>135</x:v>
      </x:c>
      <x:c r="E25" s="4" t="n">
        <x:v>75</x:v>
      </x:c>
      <x:c r="F25" s="4" t="n">
        <x:v>12000</x:v>
      </x:c>
      <x:c r="G25" s="4" t="n">
        <x:v>139</x:v>
      </x:c>
      <x:c r="H25" s="4" t="n">
        <x:v>100</x:v>
      </x:c>
      <x:c r="I25" s="1" t="str">
        <x:f>IF(B25="","",IF(OR(COUNT($E$12:$E$13)&lt;&gt;2,MIN($E$12:$E$13)&lt;0,COUNTIF($B$20:$B$83,B25)&gt;1,COUNT(C25:H25)&lt;&gt;6,MIN(C25:H25)&lt;0),"Invalid",IF(AND(C25&gt;=$E$12,F25&gt;=$E$12,D25&gt;=$E$13,G25&gt;=$E$13,E25&gt;0,H25&gt;0),"Eligible","Below floor")))</x:f>
        <x:v>Eligible</x:v>
      </x:c>
      <x:c r="J25" s="8" t="n">
        <x:f>IF(I25="Eligible",D25/E25,"")</x:f>
        <x:v>1.8</x:v>
      </x:c>
      <x:c r="K25" s="8" t="n">
        <x:f>IF(I25="Eligible",G25/H25,"")</x:f>
        <x:v>1.39</x:v>
      </x:c>
      <x:c r="L25" s="1" t="n">
        <x:f>IF(I25="Eligible",1+COUNTIFS($I$20:$I$83,"Eligible",$J$20:$J$83,"&lt;"&amp;J25),"")</x:f>
        <x:v>9</x:v>
      </x:c>
      <x:c r="M25" s="1" t="n">
        <x:f>IF(I25="Eligible",1+COUNTIFS($I$20:$I$83,"Eligible",$K$20:$K$83,"&lt;"&amp;K25),"")</x:f>
        <x:v>4</x:v>
      </x:c>
      <x:c r="N25" s="1" t="n">
        <x:f>IF(I25&lt;&gt;"Eligible",0,IF(OR(AND(L25&lt;=$E$6,L25+COUNTIF($J$20:$J$83,J25)-1&gt;$E$6),AND(M25&lt;=$E$6,M25+COUNTIF($K$20:$K$83,K25)-1&gt;$E$6)),1,0))</x:f>
        <x:v>0</x:v>
      </x:c>
      <x:c r="O25" s="1"/>
    </x:row>
    <x:row r="26" ht="24" customHeight="1">
      <x:c r="A26" s="1"/>
      <x:c r="B26" s="4" t="str">
        <x:v>C07</x:v>
      </x:c>
      <x:c r="C26" s="4" t="n">
        <x:v>12000</x:v>
      </x:c>
      <x:c r="D26" s="4" t="n">
        <x:v>112</x:v>
      </x:c>
      <x:c r="E26" s="4" t="n">
        <x:v>64</x:v>
      </x:c>
      <x:c r="F26" s="4" t="n">
        <x:v>12000</x:v>
      </x:c>
      <x:c r="G26" s="4" t="n">
        <x:v>108</x:v>
      </x:c>
      <x:c r="H26" s="4" t="n">
        <x:v>57</x:v>
      </x:c>
      <x:c r="I26" s="1" t="str">
        <x:f>IF(B26="","",IF(OR(COUNT($E$12:$E$13)&lt;&gt;2,MIN($E$12:$E$13)&lt;0,COUNTIF($B$20:$B$83,B26)&gt;1,COUNT(C26:H26)&lt;&gt;6,MIN(C26:H26)&lt;0),"Invalid",IF(AND(C26&gt;=$E$12,F26&gt;=$E$12,D26&gt;=$E$13,G26&gt;=$E$13,E26&gt;0,H26&gt;0),"Eligible","Below floor")))</x:f>
        <x:v>Eligible</x:v>
      </x:c>
      <x:c r="J26" s="8" t="n">
        <x:f>IF(I26="Eligible",D26/E26,"")</x:f>
        <x:v>1.75</x:v>
      </x:c>
      <x:c r="K26" s="8" t="n">
        <x:f>IF(I26="Eligible",G26/H26,"")</x:f>
        <x:v>1.894736842105263</x:v>
      </x:c>
      <x:c r="L26" s="1" t="n">
        <x:f>IF(I26="Eligible",1+COUNTIFS($I$20:$I$83,"Eligible",$J$20:$J$83,"&lt;"&amp;J26),"")</x:f>
        <x:v>7</x:v>
      </x:c>
      <x:c r="M26" s="1" t="n">
        <x:f>IF(I26="Eligible",1+COUNTIFS($I$20:$I$83,"Eligible",$K$20:$K$83,"&lt;"&amp;K26),"")</x:f>
        <x:v>10</x:v>
      </x:c>
      <x:c r="N26" s="1" t="n">
        <x:f>IF(I26&lt;&gt;"Eligible",0,IF(OR(AND(L26&lt;=$E$6,L26+COUNTIF($J$20:$J$83,J26)-1&gt;$E$6),AND(M26&lt;=$E$6,M26+COUNTIF($K$20:$K$83,K26)-1&gt;$E$6)),1,0))</x:f>
        <x:v>0</x:v>
      </x:c>
      <x:c r="O26" s="1"/>
    </x:row>
    <x:row r="27" ht="24" customHeight="1">
      <x:c r="A27" s="1"/>
      <x:c r="B27" s="4" t="str">
        <x:v>C08</x:v>
      </x:c>
      <x:c r="C27" s="4" t="n">
        <x:v>12000</x:v>
      </x:c>
      <x:c r="D27" s="4" t="n">
        <x:v>127</x:v>
      </x:c>
      <x:c r="E27" s="4" t="n">
        <x:v>84</x:v>
      </x:c>
      <x:c r="F27" s="4" t="n">
        <x:v>12000</x:v>
      </x:c>
      <x:c r="G27" s="4" t="n">
        <x:v>133</x:v>
      </x:c>
      <x:c r="H27" s="4" t="n">
        <x:v>66</x:v>
      </x:c>
      <x:c r="I27" s="1" t="str">
        <x:f>IF(B27="","",IF(OR(COUNT($E$12:$E$13)&lt;&gt;2,MIN($E$12:$E$13)&lt;0,COUNTIF($B$20:$B$83,B27)&gt;1,COUNT(C27:H27)&lt;&gt;6,MIN(C27:H27)&lt;0),"Invalid",IF(AND(C27&gt;=$E$12,F27&gt;=$E$12,D27&gt;=$E$13,G27&gt;=$E$13,E27&gt;0,H27&gt;0),"Eligible","Below floor")))</x:f>
        <x:v>Eligible</x:v>
      </x:c>
      <x:c r="J27" s="8" t="n">
        <x:f>IF(I27="Eligible",D27/E27,"")</x:f>
        <x:v>1.5119047619047619</x:v>
      </x:c>
      <x:c r="K27" s="8" t="n">
        <x:f>IF(I27="Eligible",G27/H27,"")</x:f>
        <x:v>2.015151515151515</x:v>
      </x:c>
      <x:c r="L27" s="1" t="n">
        <x:f>IF(I27="Eligible",1+COUNTIFS($I$20:$I$83,"Eligible",$J$20:$J$83,"&lt;"&amp;J27),"")</x:f>
        <x:v>5</x:v>
      </x:c>
      <x:c r="M27" s="1" t="n">
        <x:f>IF(I27="Eligible",1+COUNTIFS($I$20:$I$83,"Eligible",$K$20:$K$83,"&lt;"&amp;K27),"")</x:f>
        <x:v>11</x:v>
      </x:c>
      <x:c r="N27" s="1" t="n">
        <x:f>IF(I27&lt;&gt;"Eligible",0,IF(OR(AND(L27&lt;=$E$6,L27+COUNTIF($J$20:$J$83,J27)-1&gt;$E$6),AND(M27&lt;=$E$6,M27+COUNTIF($K$20:$K$83,K27)-1&gt;$E$6)),1,0))</x:f>
        <x:v>0</x:v>
      </x:c>
      <x:c r="O27" s="1"/>
    </x:row>
    <x:row r="28" ht="24" customHeight="1">
      <x:c r="A28" s="1"/>
      <x:c r="B28" s="4" t="str">
        <x:v>C09</x:v>
      </x:c>
      <x:c r="C28" s="4" t="n">
        <x:v>12000</x:v>
      </x:c>
      <x:c r="D28" s="4" t="n">
        <x:v>115</x:v>
      </x:c>
      <x:c r="E28" s="4" t="n">
        <x:v>93</x:v>
      </x:c>
      <x:c r="F28" s="4" t="n">
        <x:v>12000</x:v>
      </x:c>
      <x:c r="G28" s="4" t="n">
        <x:v>121</x:v>
      </x:c>
      <x:c r="H28" s="4" t="n">
        <x:v>78</x:v>
      </x:c>
      <x:c r="I28" s="1" t="str">
        <x:f>IF(B28="","",IF(OR(COUNT($E$12:$E$13)&lt;&gt;2,MIN($E$12:$E$13)&lt;0,COUNTIF($B$20:$B$83,B28)&gt;1,COUNT(C28:H28)&lt;&gt;6,MIN(C28:H28)&lt;0),"Invalid",IF(AND(C28&gt;=$E$12,F28&gt;=$E$12,D28&gt;=$E$13,G28&gt;=$E$13,E28&gt;0,H28&gt;0),"Eligible","Below floor")))</x:f>
        <x:v>Eligible</x:v>
      </x:c>
      <x:c r="J28" s="8" t="n">
        <x:f>IF(I28="Eligible",D28/E28,"")</x:f>
        <x:v>1.2365591397849462</x:v>
      </x:c>
      <x:c r="K28" s="8" t="n">
        <x:f>IF(I28="Eligible",G28/H28,"")</x:f>
        <x:v>1.5512820512820513</x:v>
      </x:c>
      <x:c r="L28" s="1" t="n">
        <x:f>IF(I28="Eligible",1+COUNTIFS($I$20:$I$83,"Eligible",$J$20:$J$83,"&lt;"&amp;J28),"")</x:f>
        <x:v>4</x:v>
      </x:c>
      <x:c r="M28" s="1" t="n">
        <x:f>IF(I28="Eligible",1+COUNTIFS($I$20:$I$83,"Eligible",$K$20:$K$83,"&lt;"&amp;K28),"")</x:f>
        <x:v>5</x:v>
      </x:c>
      <x:c r="N28" s="1" t="n">
        <x:f>IF(I28&lt;&gt;"Eligible",0,IF(OR(AND(L28&lt;=$E$6,L28+COUNTIF($J$20:$J$83,J28)-1&gt;$E$6),AND(M28&lt;=$E$6,M28+COUNTIF($K$20:$K$83,K28)-1&gt;$E$6)),1,0))</x:f>
        <x:v>0</x:v>
      </x:c>
      <x:c r="O28" s="1"/>
    </x:row>
    <x:row r="29" ht="24" customHeight="1">
      <x:c r="A29" s="1"/>
      <x:c r="B29" s="4" t="str">
        <x:v>C10</x:v>
      </x:c>
      <x:c r="C29" s="4" t="n">
        <x:v>12000</x:v>
      </x:c>
      <x:c r="D29" s="4" t="n">
        <x:v>129</x:v>
      </x:c>
      <x:c r="E29" s="4" t="n">
        <x:v>61</x:v>
      </x:c>
      <x:c r="F29" s="4" t="n">
        <x:v>12000</x:v>
      </x:c>
      <x:c r="G29" s="4" t="n">
        <x:v>123</x:v>
      </x:c>
      <x:c r="H29" s="4" t="n">
        <x:v>68</x:v>
      </x:c>
      <x:c r="I29" s="1" t="str">
        <x:f>IF(B29="","",IF(OR(COUNT($E$12:$E$13)&lt;&gt;2,MIN($E$12:$E$13)&lt;0,COUNTIF($B$20:$B$83,B29)&gt;1,COUNT(C29:H29)&lt;&gt;6,MIN(C29:H29)&lt;0),"Invalid",IF(AND(C29&gt;=$E$12,F29&gt;=$E$12,D29&gt;=$E$13,G29&gt;=$E$13,E29&gt;0,H29&gt;0),"Eligible","Below floor")))</x:f>
        <x:v>Eligible</x:v>
      </x:c>
      <x:c r="J29" s="8" t="n">
        <x:f>IF(I29="Eligible",D29/E29,"")</x:f>
        <x:v>2.1147540983606556</x:v>
      </x:c>
      <x:c r="K29" s="8" t="n">
        <x:f>IF(I29="Eligible",G29/H29,"")</x:f>
        <x:v>1.8088235294117647</x:v>
      </x:c>
      <x:c r="L29" s="1" t="n">
        <x:f>IF(I29="Eligible",1+COUNTIFS($I$20:$I$83,"Eligible",$J$20:$J$83,"&lt;"&amp;J29),"")</x:f>
        <x:v>16</x:v>
      </x:c>
      <x:c r="M29" s="1" t="n">
        <x:f>IF(I29="Eligible",1+COUNTIFS($I$20:$I$83,"Eligible",$K$20:$K$83,"&lt;"&amp;K29),"")</x:f>
        <x:v>9</x:v>
      </x:c>
      <x:c r="N29" s="1" t="n">
        <x:f>IF(I29&lt;&gt;"Eligible",0,IF(OR(AND(L29&lt;=$E$6,L29+COUNTIF($J$20:$J$83,J29)-1&gt;$E$6),AND(M29&lt;=$E$6,M29+COUNTIF($K$20:$K$83,K29)-1&gt;$E$6)),1,0))</x:f>
        <x:v>0</x:v>
      </x:c>
      <x:c r="O29" s="1"/>
    </x:row>
    <x:row r="30" ht="24" customHeight="1">
      <x:c r="A30" s="1"/>
      <x:c r="B30" s="4" t="str">
        <x:v>C11</x:v>
      </x:c>
      <x:c r="C30" s="4" t="n">
        <x:v>12000</x:v>
      </x:c>
      <x:c r="D30" s="4" t="n">
        <x:v>106</x:v>
      </x:c>
      <x:c r="E30" s="4" t="n">
        <x:v>58</x:v>
      </x:c>
      <x:c r="F30" s="4" t="n">
        <x:v>12000</x:v>
      </x:c>
      <x:c r="G30" s="4" t="n">
        <x:v>110</x:v>
      </x:c>
      <x:c r="H30" s="4" t="n">
        <x:v>49</x:v>
      </x:c>
      <x:c r="I30" s="1" t="str">
        <x:f>IF(B30="","",IF(OR(COUNT($E$12:$E$13)&lt;&gt;2,MIN($E$12:$E$13)&lt;0,COUNTIF($B$20:$B$83,B30)&gt;1,COUNT(C30:H30)&lt;&gt;6,MIN(C30:H30)&lt;0),"Invalid",IF(AND(C30&gt;=$E$12,F30&gt;=$E$12,D30&gt;=$E$13,G30&gt;=$E$13,E30&gt;0,H30&gt;0),"Eligible","Below floor")))</x:f>
        <x:v>Eligible</x:v>
      </x:c>
      <x:c r="J30" s="8" t="n">
        <x:f>IF(I30="Eligible",D30/E30,"")</x:f>
        <x:v>1.8275862068965518</x:v>
      </x:c>
      <x:c r="K30" s="8" t="n">
        <x:f>IF(I30="Eligible",G30/H30,"")</x:f>
        <x:v>2.2448979591836733</x:v>
      </x:c>
      <x:c r="L30" s="1" t="n">
        <x:f>IF(I30="Eligible",1+COUNTIFS($I$20:$I$83,"Eligible",$J$20:$J$83,"&lt;"&amp;J30),"")</x:f>
        <x:v>10</x:v>
      </x:c>
      <x:c r="M30" s="1" t="n">
        <x:f>IF(I30="Eligible",1+COUNTIFS($I$20:$I$83,"Eligible",$K$20:$K$83,"&lt;"&amp;K30),"")</x:f>
        <x:v>16</x:v>
      </x:c>
      <x:c r="N30" s="1" t="n">
        <x:f>IF(I30&lt;&gt;"Eligible",0,IF(OR(AND(L30&lt;=$E$6,L30+COUNTIF($J$20:$J$83,J30)-1&gt;$E$6),AND(M30&lt;=$E$6,M30+COUNTIF($K$20:$K$83,K30)-1&gt;$E$6)),1,0))</x:f>
        <x:v>0</x:v>
      </x:c>
      <x:c r="O30" s="1"/>
    </x:row>
    <x:row r="31" ht="24" customHeight="1">
      <x:c r="A31" s="1"/>
      <x:c r="B31" s="4" t="str">
        <x:v>C12</x:v>
      </x:c>
      <x:c r="C31" s="4" t="n">
        <x:v>12000</x:v>
      </x:c>
      <x:c r="D31" s="4" t="n">
        <x:v>138</x:v>
      </x:c>
      <x:c r="E31" s="4" t="n">
        <x:v>121</x:v>
      </x:c>
      <x:c r="F31" s="4" t="n">
        <x:v>12000</x:v>
      </x:c>
      <x:c r="G31" s="4" t="n">
        <x:v>132</x:v>
      </x:c>
      <x:c r="H31" s="4" t="n">
        <x:v>106</x:v>
      </x:c>
      <x:c r="I31" s="1" t="str">
        <x:f>IF(B31="","",IF(OR(COUNT($E$12:$E$13)&lt;&gt;2,MIN($E$12:$E$13)&lt;0,COUNTIF($B$20:$B$83,B31)&gt;1,COUNT(C31:H31)&lt;&gt;6,MIN(C31:H31)&lt;0),"Invalid",IF(AND(C31&gt;=$E$12,F31&gt;=$E$12,D31&gt;=$E$13,G31&gt;=$E$13,E31&gt;0,H31&gt;0),"Eligible","Below floor")))</x:f>
        <x:v>Eligible</x:v>
      </x:c>
      <x:c r="J31" s="8" t="n">
        <x:f>IF(I31="Eligible",D31/E31,"")</x:f>
        <x:v>1.140495867768595</x:v>
      </x:c>
      <x:c r="K31" s="8" t="n">
        <x:f>IF(I31="Eligible",G31/H31,"")</x:f>
        <x:v>1.2452830188679245</x:v>
      </x:c>
      <x:c r="L31" s="1" t="n">
        <x:f>IF(I31="Eligible",1+COUNTIFS($I$20:$I$83,"Eligible",$J$20:$J$83,"&lt;"&amp;J31),"")</x:f>
        <x:v>1</x:v>
      </x:c>
      <x:c r="M31" s="1" t="n">
        <x:f>IF(I31="Eligible",1+COUNTIFS($I$20:$I$83,"Eligible",$K$20:$K$83,"&lt;"&amp;K31),"")</x:f>
        <x:v>1</x:v>
      </x:c>
      <x:c r="N31" s="1" t="n">
        <x:f>IF(I31&lt;&gt;"Eligible",0,IF(OR(AND(L31&lt;=$E$6,L31+COUNTIF($J$20:$J$83,J31)-1&gt;$E$6),AND(M31&lt;=$E$6,M31+COUNTIF($K$20:$K$83,K31)-1&gt;$E$6)),1,0))</x:f>
        <x:v>0</x:v>
      </x:c>
      <x:c r="O31" s="1"/>
    </x:row>
    <x:row r="32" ht="24" customHeight="1">
      <x:c r="A32" s="1"/>
      <x:c r="B32" s="4" t="str">
        <x:v>C13</x:v>
      </x:c>
      <x:c r="C32" s="4" t="n">
        <x:v>12000</x:v>
      </x:c>
      <x:c r="D32" s="4" t="n">
        <x:v>122</x:v>
      </x:c>
      <x:c r="E32" s="4" t="n">
        <x:v>66</x:v>
      </x:c>
      <x:c r="F32" s="4" t="n">
        <x:v>12000</x:v>
      </x:c>
      <x:c r="G32" s="4" t="n">
        <x:v>125</x:v>
      </x:c>
      <x:c r="H32" s="4" t="n">
        <x:v>79</x:v>
      </x:c>
      <x:c r="I32" s="1" t="str">
        <x:f>IF(B32="","",IF(OR(COUNT($E$12:$E$13)&lt;&gt;2,MIN($E$12:$E$13)&lt;0,COUNTIF($B$20:$B$83,B32)&gt;1,COUNT(C32:H32)&lt;&gt;6,MIN(C32:H32)&lt;0),"Invalid",IF(AND(C32&gt;=$E$12,F32&gt;=$E$12,D32&gt;=$E$13,G32&gt;=$E$13,E32&gt;0,H32&gt;0),"Eligible","Below floor")))</x:f>
        <x:v>Eligible</x:v>
      </x:c>
      <x:c r="J32" s="8" t="n">
        <x:f>IF(I32="Eligible",D32/E32,"")</x:f>
        <x:v>1.8484848484848484</x:v>
      </x:c>
      <x:c r="K32" s="8" t="n">
        <x:f>IF(I32="Eligible",G32/H32,"")</x:f>
        <x:v>1.5822784810126582</x:v>
      </x:c>
      <x:c r="L32" s="1" t="n">
        <x:f>IF(I32="Eligible",1+COUNTIFS($I$20:$I$83,"Eligible",$J$20:$J$83,"&lt;"&amp;J32),"")</x:f>
        <x:v>11</x:v>
      </x:c>
      <x:c r="M32" s="1" t="n">
        <x:f>IF(I32="Eligible",1+COUNTIFS($I$20:$I$83,"Eligible",$K$20:$K$83,"&lt;"&amp;K32),"")</x:f>
        <x:v>6</x:v>
      </x:c>
      <x:c r="N32" s="1" t="n">
        <x:f>IF(I32&lt;&gt;"Eligible",0,IF(OR(AND(L32&lt;=$E$6,L32+COUNTIF($J$20:$J$83,J32)-1&gt;$E$6),AND(M32&lt;=$E$6,M32+COUNTIF($K$20:$K$83,K32)-1&gt;$E$6)),1,0))</x:f>
        <x:v>0</x:v>
      </x:c>
      <x:c r="O32" s="1"/>
    </x:row>
    <x:row r="33" ht="24" customHeight="1">
      <x:c r="A33" s="1"/>
      <x:c r="B33" s="4" t="str">
        <x:v>C14</x:v>
      </x:c>
      <x:c r="C33" s="4" t="n">
        <x:v>12000</x:v>
      </x:c>
      <x:c r="D33" s="4" t="n">
        <x:v>117</x:v>
      </x:c>
      <x:c r="E33" s="4" t="n">
        <x:v>60</x:v>
      </x:c>
      <x:c r="F33" s="4" t="n">
        <x:v>12000</x:v>
      </x:c>
      <x:c r="G33" s="4" t="n">
        <x:v>113</x:v>
      </x:c>
      <x:c r="H33" s="4" t="n">
        <x:v>54</x:v>
      </x:c>
      <x:c r="I33" s="1" t="str">
        <x:f>IF(B33="","",IF(OR(COUNT($E$12:$E$13)&lt;&gt;2,MIN($E$12:$E$13)&lt;0,COUNTIF($B$20:$B$83,B33)&gt;1,COUNT(C33:H33)&lt;&gt;6,MIN(C33:H33)&lt;0),"Invalid",IF(AND(C33&gt;=$E$12,F33&gt;=$E$12,D33&gt;=$E$13,G33&gt;=$E$13,E33&gt;0,H33&gt;0),"Eligible","Below floor")))</x:f>
        <x:v>Eligible</x:v>
      </x:c>
      <x:c r="J33" s="8" t="n">
        <x:f>IF(I33="Eligible",D33/E33,"")</x:f>
        <x:v>1.95</x:v>
      </x:c>
      <x:c r="K33" s="8" t="n">
        <x:f>IF(I33="Eligible",G33/H33,"")</x:f>
        <x:v>2.0925925925925926</x:v>
      </x:c>
      <x:c r="L33" s="1" t="n">
        <x:f>IF(I33="Eligible",1+COUNTIFS($I$20:$I$83,"Eligible",$J$20:$J$83,"&lt;"&amp;J33),"")</x:f>
        <x:v>14</x:v>
      </x:c>
      <x:c r="M33" s="1" t="n">
        <x:f>IF(I33="Eligible",1+COUNTIFS($I$20:$I$83,"Eligible",$K$20:$K$83,"&lt;"&amp;K33),"")</x:f>
        <x:v>13</x:v>
      </x:c>
      <x:c r="N33" s="1" t="n">
        <x:f>IF(I33&lt;&gt;"Eligible",0,IF(OR(AND(L33&lt;=$E$6,L33+COUNTIF($J$20:$J$83,J33)-1&gt;$E$6),AND(M33&lt;=$E$6,M33+COUNTIF($K$20:$K$83,K33)-1&gt;$E$6)),1,0))</x:f>
        <x:v>0</x:v>
      </x:c>
      <x:c r="O33" s="1"/>
    </x:row>
    <x:row r="34" ht="24" customHeight="1">
      <x:c r="A34" s="1"/>
      <x:c r="B34" s="4" t="str">
        <x:v>C15</x:v>
      </x:c>
      <x:c r="C34" s="4" t="n">
        <x:v>12000</x:v>
      </x:c>
      <x:c r="D34" s="4" t="n">
        <x:v>130</x:v>
      </x:c>
      <x:c r="E34" s="4" t="n">
        <x:v>77</x:v>
      </x:c>
      <x:c r="F34" s="4" t="n">
        <x:v>12000</x:v>
      </x:c>
      <x:c r="G34" s="4" t="n">
        <x:v>127</x:v>
      </x:c>
      <x:c r="H34" s="4" t="n">
        <x:v>73</x:v>
      </x:c>
      <x:c r="I34" s="1" t="str">
        <x:f>IF(B34="","",IF(OR(COUNT($E$12:$E$13)&lt;&gt;2,MIN($E$12:$E$13)&lt;0,COUNTIF($B$20:$B$83,B34)&gt;1,COUNT(C34:H34)&lt;&gt;6,MIN(C34:H34)&lt;0),"Invalid",IF(AND(C34&gt;=$E$12,F34&gt;=$E$12,D34&gt;=$E$13,G34&gt;=$E$13,E34&gt;0,H34&gt;0),"Eligible","Below floor")))</x:f>
        <x:v>Eligible</x:v>
      </x:c>
      <x:c r="J34" s="8" t="n">
        <x:f>IF(I34="Eligible",D34/E34,"")</x:f>
        <x:v>1.6883116883116882</x:v>
      </x:c>
      <x:c r="K34" s="8" t="n">
        <x:f>IF(I34="Eligible",G34/H34,"")</x:f>
        <x:v>1.7397260273972603</x:v>
      </x:c>
      <x:c r="L34" s="1" t="n">
        <x:f>IF(I34="Eligible",1+COUNTIFS($I$20:$I$83,"Eligible",$J$20:$J$83,"&lt;"&amp;J34),"")</x:f>
        <x:v>6</x:v>
      </x:c>
      <x:c r="M34" s="1" t="n">
        <x:f>IF(I34="Eligible",1+COUNTIFS($I$20:$I$83,"Eligible",$K$20:$K$83,"&lt;"&amp;K34),"")</x:f>
        <x:v>8</x:v>
      </x:c>
      <x:c r="N34" s="1" t="n">
        <x:f>IF(I34&lt;&gt;"Eligible",0,IF(OR(AND(L34&lt;=$E$6,L34+COUNTIF($J$20:$J$83,J34)-1&gt;$E$6),AND(M34&lt;=$E$6,M34+COUNTIF($K$20:$K$83,K34)-1&gt;$E$6)),1,0))</x:f>
        <x:v>0</x:v>
      </x:c>
      <x:c r="O34" s="1"/>
    </x:row>
    <x:row r="35" ht="24" customHeight="1">
      <x:c r="A35" s="1"/>
      <x:c r="B35" s="4" t="str">
        <x:v>C16</x:v>
      </x:c>
      <x:c r="C35" s="4" t="n">
        <x:v>12000</x:v>
      </x:c>
      <x:c r="D35" s="4" t="n">
        <x:v>123</x:v>
      </x:c>
      <x:c r="E35" s="4" t="n">
        <x:v>69</x:v>
      </x:c>
      <x:c r="F35" s="4" t="n">
        <x:v>12000</x:v>
      </x:c>
      <x:c r="G35" s="4" t="n">
        <x:v>129</x:v>
      </x:c>
      <x:c r="H35" s="4" t="n">
        <x:v>62</x:v>
      </x:c>
      <x:c r="I35" s="1" t="str">
        <x:f>IF(B35="","",IF(OR(COUNT($E$12:$E$13)&lt;&gt;2,MIN($E$12:$E$13)&lt;0,COUNTIF($B$20:$B$83,B35)&gt;1,COUNT(C35:H35)&lt;&gt;6,MIN(C35:H35)&lt;0),"Invalid",IF(AND(C35&gt;=$E$12,F35&gt;=$E$12,D35&gt;=$E$13,G35&gt;=$E$13,E35&gt;0,H35&gt;0),"Eligible","Below floor")))</x:f>
        <x:v>Eligible</x:v>
      </x:c>
      <x:c r="J35" s="8" t="n">
        <x:f>IF(I35="Eligible",D35/E35,"")</x:f>
        <x:v>1.7826086956521738</x:v>
      </x:c>
      <x:c r="K35" s="8" t="n">
        <x:f>IF(I35="Eligible",G35/H35,"")</x:f>
        <x:v>2.0806451612903225</x:v>
      </x:c>
      <x:c r="L35" s="1" t="n">
        <x:f>IF(I35="Eligible",1+COUNTIFS($I$20:$I$83,"Eligible",$J$20:$J$83,"&lt;"&amp;J35),"")</x:f>
        <x:v>8</x:v>
      </x:c>
      <x:c r="M35" s="1" t="n">
        <x:f>IF(I35="Eligible",1+COUNTIFS($I$20:$I$83,"Eligible",$K$20:$K$83,"&lt;"&amp;K35),"")</x:f>
        <x:v>12</x:v>
      </x:c>
      <x:c r="N35" s="1" t="n">
        <x:f>IF(I35&lt;&gt;"Eligible",0,IF(OR(AND(L35&lt;=$E$6,L35+COUNTIF($J$20:$J$83,J35)-1&gt;$E$6),AND(M35&lt;=$E$6,M35+COUNTIF($K$20:$K$83,K35)-1&gt;$E$6)),1,0))</x:f>
        <x:v>0</x:v>
      </x:c>
      <x:c r="O35" s="1"/>
    </x:row>
    <x:row r="36" ht="24" customHeight="1">
      <x:c r="A36" s="1"/>
      <x:c r="B36" s="4"/>
      <x:c r="C36" s="4"/>
      <x:c r="D36" s="4"/>
      <x:c r="E36" s="4"/>
      <x:c r="F36" s="4"/>
      <x:c r="G36" s="4"/>
      <x:c r="H36" s="4"/>
      <x:c r="I36" s="1" t="str">
        <x:f>IF(B36="","",IF(OR(COUNT($E$12:$E$13)&lt;&gt;2,MIN($E$12:$E$13)&lt;0,COUNTIF($B$20:$B$83,B36)&gt;1,COUNT(C36:H36)&lt;&gt;6,MIN(C36:H36)&lt;0),"Invalid",IF(AND(C36&gt;=$E$12,F36&gt;=$E$12,D36&gt;=$E$13,G36&gt;=$E$13,E36&gt;0,H36&gt;0),"Eligible","Below floor")))</x:f>
      </x:c>
      <x:c r="J36" s="8" t="str">
        <x:f>IF(I36="Eligible",D36/E36,"")</x:f>
      </x:c>
      <x:c r="K36" s="8" t="str">
        <x:f>IF(I36="Eligible",G36/H36,"")</x:f>
      </x:c>
      <x:c r="L36" s="1" t="str">
        <x:f>IF(I36="Eligible",1+COUNTIFS($I$20:$I$83,"Eligible",$J$20:$J$83,"&lt;"&amp;J36),"")</x:f>
      </x:c>
      <x:c r="M36" s="1" t="str">
        <x:f>IF(I36="Eligible",1+COUNTIFS($I$20:$I$83,"Eligible",$K$20:$K$83,"&lt;"&amp;K36),"")</x:f>
      </x:c>
      <x:c r="N36" s="1" t="n">
        <x:f>IF(I36&lt;&gt;"Eligible",0,IF(OR(AND(L36&lt;=$E$6,L36+COUNTIF($J$20:$J$83,J36)-1&gt;$E$6),AND(M36&lt;=$E$6,M36+COUNTIF($K$20:$K$83,K36)-1&gt;$E$6)),1,0))</x:f>
        <x:v>0</x:v>
      </x:c>
      <x:c r="O36" s="1"/>
    </x:row>
    <x:row r="37" ht="24" customHeight="1">
      <x:c r="A37" s="1"/>
      <x:c r="B37" s="4"/>
      <x:c r="C37" s="4"/>
      <x:c r="D37" s="4"/>
      <x:c r="E37" s="4"/>
      <x:c r="F37" s="4"/>
      <x:c r="G37" s="4"/>
      <x:c r="H37" s="4"/>
      <x:c r="I37" s="1" t="str">
        <x:f>IF(B37="","",IF(OR(COUNT($E$12:$E$13)&lt;&gt;2,MIN($E$12:$E$13)&lt;0,COUNTIF($B$20:$B$83,B37)&gt;1,COUNT(C37:H37)&lt;&gt;6,MIN(C37:H37)&lt;0),"Invalid",IF(AND(C37&gt;=$E$12,F37&gt;=$E$12,D37&gt;=$E$13,G37&gt;=$E$13,E37&gt;0,H37&gt;0),"Eligible","Below floor")))</x:f>
      </x:c>
      <x:c r="J37" s="8" t="str">
        <x:f>IF(I37="Eligible",D37/E37,"")</x:f>
      </x:c>
      <x:c r="K37" s="8" t="str">
        <x:f>IF(I37="Eligible",G37/H37,"")</x:f>
      </x:c>
      <x:c r="L37" s="1" t="str">
        <x:f>IF(I37="Eligible",1+COUNTIFS($I$20:$I$83,"Eligible",$J$20:$J$83,"&lt;"&amp;J37),"")</x:f>
      </x:c>
      <x:c r="M37" s="1" t="str">
        <x:f>IF(I37="Eligible",1+COUNTIFS($I$20:$I$83,"Eligible",$K$20:$K$83,"&lt;"&amp;K37),"")</x:f>
      </x:c>
      <x:c r="N37" s="1" t="n">
        <x:f>IF(I37&lt;&gt;"Eligible",0,IF(OR(AND(L37&lt;=$E$6,L37+COUNTIF($J$20:$J$83,J37)-1&gt;$E$6),AND(M37&lt;=$E$6,M37+COUNTIF($K$20:$K$83,K37)-1&gt;$E$6)),1,0))</x:f>
        <x:v>0</x:v>
      </x:c>
      <x:c r="O37" s="1"/>
    </x:row>
    <x:row r="38" ht="24" customHeight="1">
      <x:c r="A38" s="1"/>
      <x:c r="B38" s="4"/>
      <x:c r="C38" s="4"/>
      <x:c r="D38" s="4"/>
      <x:c r="E38" s="4"/>
      <x:c r="F38" s="4"/>
      <x:c r="G38" s="4"/>
      <x:c r="H38" s="4"/>
      <x:c r="I38" s="1" t="str">
        <x:f>IF(B38="","",IF(OR(COUNT($E$12:$E$13)&lt;&gt;2,MIN($E$12:$E$13)&lt;0,COUNTIF($B$20:$B$83,B38)&gt;1,COUNT(C38:H38)&lt;&gt;6,MIN(C38:H38)&lt;0),"Invalid",IF(AND(C38&gt;=$E$12,F38&gt;=$E$12,D38&gt;=$E$13,G38&gt;=$E$13,E38&gt;0,H38&gt;0),"Eligible","Below floor")))</x:f>
      </x:c>
      <x:c r="J38" s="8" t="str">
        <x:f>IF(I38="Eligible",D38/E38,"")</x:f>
      </x:c>
      <x:c r="K38" s="8" t="str">
        <x:f>IF(I38="Eligible",G38/H38,"")</x:f>
      </x:c>
      <x:c r="L38" s="1" t="str">
        <x:f>IF(I38="Eligible",1+COUNTIFS($I$20:$I$83,"Eligible",$J$20:$J$83,"&lt;"&amp;J38),"")</x:f>
      </x:c>
      <x:c r="M38" s="1" t="str">
        <x:f>IF(I38="Eligible",1+COUNTIFS($I$20:$I$83,"Eligible",$K$20:$K$83,"&lt;"&amp;K38),"")</x:f>
      </x:c>
      <x:c r="N38" s="1" t="n">
        <x:f>IF(I38&lt;&gt;"Eligible",0,IF(OR(AND(L38&lt;=$E$6,L38+COUNTIF($J$20:$J$83,J38)-1&gt;$E$6),AND(M38&lt;=$E$6,M38+COUNTIF($K$20:$K$83,K38)-1&gt;$E$6)),1,0))</x:f>
        <x:v>0</x:v>
      </x:c>
      <x:c r="O38" s="1"/>
    </x:row>
    <x:row r="39" ht="24" customHeight="1">
      <x:c r="A39" s="1"/>
      <x:c r="B39" s="4"/>
      <x:c r="C39" s="4"/>
      <x:c r="D39" s="4"/>
      <x:c r="E39" s="4"/>
      <x:c r="F39" s="4"/>
      <x:c r="G39" s="4"/>
      <x:c r="H39" s="4"/>
      <x:c r="I39" s="1" t="str">
        <x:f>IF(B39="","",IF(OR(COUNT($E$12:$E$13)&lt;&gt;2,MIN($E$12:$E$13)&lt;0,COUNTIF($B$20:$B$83,B39)&gt;1,COUNT(C39:H39)&lt;&gt;6,MIN(C39:H39)&lt;0),"Invalid",IF(AND(C39&gt;=$E$12,F39&gt;=$E$12,D39&gt;=$E$13,G39&gt;=$E$13,E39&gt;0,H39&gt;0),"Eligible","Below floor")))</x:f>
      </x:c>
      <x:c r="J39" s="8" t="str">
        <x:f>IF(I39="Eligible",D39/E39,"")</x:f>
      </x:c>
      <x:c r="K39" s="8" t="str">
        <x:f>IF(I39="Eligible",G39/H39,"")</x:f>
      </x:c>
      <x:c r="L39" s="1" t="str">
        <x:f>IF(I39="Eligible",1+COUNTIFS($I$20:$I$83,"Eligible",$J$20:$J$83,"&lt;"&amp;J39),"")</x:f>
      </x:c>
      <x:c r="M39" s="1" t="str">
        <x:f>IF(I39="Eligible",1+COUNTIFS($I$20:$I$83,"Eligible",$K$20:$K$83,"&lt;"&amp;K39),"")</x:f>
      </x:c>
      <x:c r="N39" s="1" t="n">
        <x:f>IF(I39&lt;&gt;"Eligible",0,IF(OR(AND(L39&lt;=$E$6,L39+COUNTIF($J$20:$J$83,J39)-1&gt;$E$6),AND(M39&lt;=$E$6,M39+COUNTIF($K$20:$K$83,K39)-1&gt;$E$6)),1,0))</x:f>
        <x:v>0</x:v>
      </x:c>
      <x:c r="O39" s="1"/>
    </x:row>
    <x:row r="40" ht="24" customHeight="1">
      <x:c r="A40" s="1"/>
      <x:c r="B40" s="4"/>
      <x:c r="C40" s="4"/>
      <x:c r="D40" s="4"/>
      <x:c r="E40" s="4"/>
      <x:c r="F40" s="4"/>
      <x:c r="G40" s="4"/>
      <x:c r="H40" s="4"/>
      <x:c r="I40" s="1" t="str">
        <x:f>IF(B40="","",IF(OR(COUNT($E$12:$E$13)&lt;&gt;2,MIN($E$12:$E$13)&lt;0,COUNTIF($B$20:$B$83,B40)&gt;1,COUNT(C40:H40)&lt;&gt;6,MIN(C40:H40)&lt;0),"Invalid",IF(AND(C40&gt;=$E$12,F40&gt;=$E$12,D40&gt;=$E$13,G40&gt;=$E$13,E40&gt;0,H40&gt;0),"Eligible","Below floor")))</x:f>
      </x:c>
      <x:c r="J40" s="8" t="str">
        <x:f>IF(I40="Eligible",D40/E40,"")</x:f>
      </x:c>
      <x:c r="K40" s="8" t="str">
        <x:f>IF(I40="Eligible",G40/H40,"")</x:f>
      </x:c>
      <x:c r="L40" s="1" t="str">
        <x:f>IF(I40="Eligible",1+COUNTIFS($I$20:$I$83,"Eligible",$J$20:$J$83,"&lt;"&amp;J40),"")</x:f>
      </x:c>
      <x:c r="M40" s="1" t="str">
        <x:f>IF(I40="Eligible",1+COUNTIFS($I$20:$I$83,"Eligible",$K$20:$K$83,"&lt;"&amp;K40),"")</x:f>
      </x:c>
      <x:c r="N40" s="1" t="n">
        <x:f>IF(I40&lt;&gt;"Eligible",0,IF(OR(AND(L40&lt;=$E$6,L40+COUNTIF($J$20:$J$83,J40)-1&gt;$E$6),AND(M40&lt;=$E$6,M40+COUNTIF($K$20:$K$83,K40)-1&gt;$E$6)),1,0))</x:f>
        <x:v>0</x:v>
      </x:c>
      <x:c r="O40" s="1"/>
    </x:row>
    <x:row r="41" ht="24" customHeight="1">
      <x:c r="A41" s="1"/>
      <x:c r="B41" s="4"/>
      <x:c r="C41" s="4"/>
      <x:c r="D41" s="4"/>
      <x:c r="E41" s="4"/>
      <x:c r="F41" s="4"/>
      <x:c r="G41" s="4"/>
      <x:c r="H41" s="4"/>
      <x:c r="I41" s="1" t="str">
        <x:f>IF(B41="","",IF(OR(COUNT($E$12:$E$13)&lt;&gt;2,MIN($E$12:$E$13)&lt;0,COUNTIF($B$20:$B$83,B41)&gt;1,COUNT(C41:H41)&lt;&gt;6,MIN(C41:H41)&lt;0),"Invalid",IF(AND(C41&gt;=$E$12,F41&gt;=$E$12,D41&gt;=$E$13,G41&gt;=$E$13,E41&gt;0,H41&gt;0),"Eligible","Below floor")))</x:f>
      </x:c>
      <x:c r="J41" s="8" t="str">
        <x:f>IF(I41="Eligible",D41/E41,"")</x:f>
      </x:c>
      <x:c r="K41" s="8" t="str">
        <x:f>IF(I41="Eligible",G41/H41,"")</x:f>
      </x:c>
      <x:c r="L41" s="1" t="str">
        <x:f>IF(I41="Eligible",1+COUNTIFS($I$20:$I$83,"Eligible",$J$20:$J$83,"&lt;"&amp;J41),"")</x:f>
      </x:c>
      <x:c r="M41" s="1" t="str">
        <x:f>IF(I41="Eligible",1+COUNTIFS($I$20:$I$83,"Eligible",$K$20:$K$83,"&lt;"&amp;K41),"")</x:f>
      </x:c>
      <x:c r="N41" s="1" t="n">
        <x:f>IF(I41&lt;&gt;"Eligible",0,IF(OR(AND(L41&lt;=$E$6,L41+COUNTIF($J$20:$J$83,J41)-1&gt;$E$6),AND(M41&lt;=$E$6,M41+COUNTIF($K$20:$K$83,K41)-1&gt;$E$6)),1,0))</x:f>
        <x:v>0</x:v>
      </x:c>
      <x:c r="O41" s="1"/>
    </x:row>
    <x:row r="42" ht="24" customHeight="1">
      <x:c r="A42" s="1"/>
      <x:c r="B42" s="4"/>
      <x:c r="C42" s="4"/>
      <x:c r="D42" s="4"/>
      <x:c r="E42" s="4"/>
      <x:c r="F42" s="4"/>
      <x:c r="G42" s="4"/>
      <x:c r="H42" s="4"/>
      <x:c r="I42" s="1" t="str">
        <x:f>IF(B42="","",IF(OR(COUNT($E$12:$E$13)&lt;&gt;2,MIN($E$12:$E$13)&lt;0,COUNTIF($B$20:$B$83,B42)&gt;1,COUNT(C42:H42)&lt;&gt;6,MIN(C42:H42)&lt;0),"Invalid",IF(AND(C42&gt;=$E$12,F42&gt;=$E$12,D42&gt;=$E$13,G42&gt;=$E$13,E42&gt;0,H42&gt;0),"Eligible","Below floor")))</x:f>
      </x:c>
      <x:c r="J42" s="8" t="str">
        <x:f>IF(I42="Eligible",D42/E42,"")</x:f>
      </x:c>
      <x:c r="K42" s="8" t="str">
        <x:f>IF(I42="Eligible",G42/H42,"")</x:f>
      </x:c>
      <x:c r="L42" s="1" t="str">
        <x:f>IF(I42="Eligible",1+COUNTIFS($I$20:$I$83,"Eligible",$J$20:$J$83,"&lt;"&amp;J42),"")</x:f>
      </x:c>
      <x:c r="M42" s="1" t="str">
        <x:f>IF(I42="Eligible",1+COUNTIFS($I$20:$I$83,"Eligible",$K$20:$K$83,"&lt;"&amp;K42),"")</x:f>
      </x:c>
      <x:c r="N42" s="1" t="n">
        <x:f>IF(I42&lt;&gt;"Eligible",0,IF(OR(AND(L42&lt;=$E$6,L42+COUNTIF($J$20:$J$83,J42)-1&gt;$E$6),AND(M42&lt;=$E$6,M42+COUNTIF($K$20:$K$83,K42)-1&gt;$E$6)),1,0))</x:f>
        <x:v>0</x:v>
      </x:c>
      <x:c r="O42" s="1"/>
    </x:row>
    <x:row r="43" ht="24" customHeight="1">
      <x:c r="A43" s="1"/>
      <x:c r="B43" s="4"/>
      <x:c r="C43" s="4"/>
      <x:c r="D43" s="4"/>
      <x:c r="E43" s="4"/>
      <x:c r="F43" s="4"/>
      <x:c r="G43" s="4"/>
      <x:c r="H43" s="4"/>
      <x:c r="I43" s="1" t="str">
        <x:f>IF(B43="","",IF(OR(COUNT($E$12:$E$13)&lt;&gt;2,MIN($E$12:$E$13)&lt;0,COUNTIF($B$20:$B$83,B43)&gt;1,COUNT(C43:H43)&lt;&gt;6,MIN(C43:H43)&lt;0),"Invalid",IF(AND(C43&gt;=$E$12,F43&gt;=$E$12,D43&gt;=$E$13,G43&gt;=$E$13,E43&gt;0,H43&gt;0),"Eligible","Below floor")))</x:f>
      </x:c>
      <x:c r="J43" s="8" t="str">
        <x:f>IF(I43="Eligible",D43/E43,"")</x:f>
      </x:c>
      <x:c r="K43" s="8" t="str">
        <x:f>IF(I43="Eligible",G43/H43,"")</x:f>
      </x:c>
      <x:c r="L43" s="1" t="str">
        <x:f>IF(I43="Eligible",1+COUNTIFS($I$20:$I$83,"Eligible",$J$20:$J$83,"&lt;"&amp;J43),"")</x:f>
      </x:c>
      <x:c r="M43" s="1" t="str">
        <x:f>IF(I43="Eligible",1+COUNTIFS($I$20:$I$83,"Eligible",$K$20:$K$83,"&lt;"&amp;K43),"")</x:f>
      </x:c>
      <x:c r="N43" s="1" t="n">
        <x:f>IF(I43&lt;&gt;"Eligible",0,IF(OR(AND(L43&lt;=$E$6,L43+COUNTIF($J$20:$J$83,J43)-1&gt;$E$6),AND(M43&lt;=$E$6,M43+COUNTIF($K$20:$K$83,K43)-1&gt;$E$6)),1,0))</x:f>
        <x:v>0</x:v>
      </x:c>
      <x:c r="O43" s="1"/>
    </x:row>
    <x:row r="44" ht="24" customHeight="1">
      <x:c r="A44" s="1"/>
      <x:c r="B44" s="4"/>
      <x:c r="C44" s="4"/>
      <x:c r="D44" s="4"/>
      <x:c r="E44" s="4"/>
      <x:c r="F44" s="4"/>
      <x:c r="G44" s="4"/>
      <x:c r="H44" s="4"/>
      <x:c r="I44" s="1" t="str">
        <x:f>IF(B44="","",IF(OR(COUNT($E$12:$E$13)&lt;&gt;2,MIN($E$12:$E$13)&lt;0,COUNTIF($B$20:$B$83,B44)&gt;1,COUNT(C44:H44)&lt;&gt;6,MIN(C44:H44)&lt;0),"Invalid",IF(AND(C44&gt;=$E$12,F44&gt;=$E$12,D44&gt;=$E$13,G44&gt;=$E$13,E44&gt;0,H44&gt;0),"Eligible","Below floor")))</x:f>
      </x:c>
      <x:c r="J44" s="8" t="str">
        <x:f>IF(I44="Eligible",D44/E44,"")</x:f>
      </x:c>
      <x:c r="K44" s="8" t="str">
        <x:f>IF(I44="Eligible",G44/H44,"")</x:f>
      </x:c>
      <x:c r="L44" s="1" t="str">
        <x:f>IF(I44="Eligible",1+COUNTIFS($I$20:$I$83,"Eligible",$J$20:$J$83,"&lt;"&amp;J44),"")</x:f>
      </x:c>
      <x:c r="M44" s="1" t="str">
        <x:f>IF(I44="Eligible",1+COUNTIFS($I$20:$I$83,"Eligible",$K$20:$K$83,"&lt;"&amp;K44),"")</x:f>
      </x:c>
      <x:c r="N44" s="1" t="n">
        <x:f>IF(I44&lt;&gt;"Eligible",0,IF(OR(AND(L44&lt;=$E$6,L44+COUNTIF($J$20:$J$83,J44)-1&gt;$E$6),AND(M44&lt;=$E$6,M44+COUNTIF($K$20:$K$83,K44)-1&gt;$E$6)),1,0))</x:f>
        <x:v>0</x:v>
      </x:c>
      <x:c r="O44" s="1"/>
    </x:row>
    <x:row r="45" ht="24" customHeight="1">
      <x:c r="A45" s="1"/>
      <x:c r="B45" s="4"/>
      <x:c r="C45" s="4"/>
      <x:c r="D45" s="4"/>
      <x:c r="E45" s="4"/>
      <x:c r="F45" s="4"/>
      <x:c r="G45" s="4"/>
      <x:c r="H45" s="4"/>
      <x:c r="I45" s="1" t="str">
        <x:f>IF(B45="","",IF(OR(COUNT($E$12:$E$13)&lt;&gt;2,MIN($E$12:$E$13)&lt;0,COUNTIF($B$20:$B$83,B45)&gt;1,COUNT(C45:H45)&lt;&gt;6,MIN(C45:H45)&lt;0),"Invalid",IF(AND(C45&gt;=$E$12,F45&gt;=$E$12,D45&gt;=$E$13,G45&gt;=$E$13,E45&gt;0,H45&gt;0),"Eligible","Below floor")))</x:f>
      </x:c>
      <x:c r="J45" s="8" t="str">
        <x:f>IF(I45="Eligible",D45/E45,"")</x:f>
      </x:c>
      <x:c r="K45" s="8" t="str">
        <x:f>IF(I45="Eligible",G45/H45,"")</x:f>
      </x:c>
      <x:c r="L45" s="1" t="str">
        <x:f>IF(I45="Eligible",1+COUNTIFS($I$20:$I$83,"Eligible",$J$20:$J$83,"&lt;"&amp;J45),"")</x:f>
      </x:c>
      <x:c r="M45" s="1" t="str">
        <x:f>IF(I45="Eligible",1+COUNTIFS($I$20:$I$83,"Eligible",$K$20:$K$83,"&lt;"&amp;K45),"")</x:f>
      </x:c>
      <x:c r="N45" s="1" t="n">
        <x:f>IF(I45&lt;&gt;"Eligible",0,IF(OR(AND(L45&lt;=$E$6,L45+COUNTIF($J$20:$J$83,J45)-1&gt;$E$6),AND(M45&lt;=$E$6,M45+COUNTIF($K$20:$K$83,K45)-1&gt;$E$6)),1,0))</x:f>
        <x:v>0</x:v>
      </x:c>
      <x:c r="O45" s="1"/>
    </x:row>
    <x:row r="46" ht="24" customHeight="1">
      <x:c r="A46" s="1"/>
      <x:c r="B46" s="4"/>
      <x:c r="C46" s="4"/>
      <x:c r="D46" s="4"/>
      <x:c r="E46" s="4"/>
      <x:c r="F46" s="4"/>
      <x:c r="G46" s="4"/>
      <x:c r="H46" s="4"/>
      <x:c r="I46" s="1" t="str">
        <x:f>IF(B46="","",IF(OR(COUNT($E$12:$E$13)&lt;&gt;2,MIN($E$12:$E$13)&lt;0,COUNTIF($B$20:$B$83,B46)&gt;1,COUNT(C46:H46)&lt;&gt;6,MIN(C46:H46)&lt;0),"Invalid",IF(AND(C46&gt;=$E$12,F46&gt;=$E$12,D46&gt;=$E$13,G46&gt;=$E$13,E46&gt;0,H46&gt;0),"Eligible","Below floor")))</x:f>
      </x:c>
      <x:c r="J46" s="8" t="str">
        <x:f>IF(I46="Eligible",D46/E46,"")</x:f>
      </x:c>
      <x:c r="K46" s="8" t="str">
        <x:f>IF(I46="Eligible",G46/H46,"")</x:f>
      </x:c>
      <x:c r="L46" s="1" t="str">
        <x:f>IF(I46="Eligible",1+COUNTIFS($I$20:$I$83,"Eligible",$J$20:$J$83,"&lt;"&amp;J46),"")</x:f>
      </x:c>
      <x:c r="M46" s="1" t="str">
        <x:f>IF(I46="Eligible",1+COUNTIFS($I$20:$I$83,"Eligible",$K$20:$K$83,"&lt;"&amp;K46),"")</x:f>
      </x:c>
      <x:c r="N46" s="1" t="n">
        <x:f>IF(I46&lt;&gt;"Eligible",0,IF(OR(AND(L46&lt;=$E$6,L46+COUNTIF($J$20:$J$83,J46)-1&gt;$E$6),AND(M46&lt;=$E$6,M46+COUNTIF($K$20:$K$83,K46)-1&gt;$E$6)),1,0))</x:f>
        <x:v>0</x:v>
      </x:c>
      <x:c r="O46" s="1"/>
    </x:row>
    <x:row r="47" ht="24" customHeight="1">
      <x:c r="A47" s="1"/>
      <x:c r="B47" s="4"/>
      <x:c r="C47" s="4"/>
      <x:c r="D47" s="4"/>
      <x:c r="E47" s="4"/>
      <x:c r="F47" s="4"/>
      <x:c r="G47" s="4"/>
      <x:c r="H47" s="4"/>
      <x:c r="I47" s="1" t="str">
        <x:f>IF(B47="","",IF(OR(COUNT($E$12:$E$13)&lt;&gt;2,MIN($E$12:$E$13)&lt;0,COUNTIF($B$20:$B$83,B47)&gt;1,COUNT(C47:H47)&lt;&gt;6,MIN(C47:H47)&lt;0),"Invalid",IF(AND(C47&gt;=$E$12,F47&gt;=$E$12,D47&gt;=$E$13,G47&gt;=$E$13,E47&gt;0,H47&gt;0),"Eligible","Below floor")))</x:f>
      </x:c>
      <x:c r="J47" s="8" t="str">
        <x:f>IF(I47="Eligible",D47/E47,"")</x:f>
      </x:c>
      <x:c r="K47" s="8" t="str">
        <x:f>IF(I47="Eligible",G47/H47,"")</x:f>
      </x:c>
      <x:c r="L47" s="1" t="str">
        <x:f>IF(I47="Eligible",1+COUNTIFS($I$20:$I$83,"Eligible",$J$20:$J$83,"&lt;"&amp;J47),"")</x:f>
      </x:c>
      <x:c r="M47" s="1" t="str">
        <x:f>IF(I47="Eligible",1+COUNTIFS($I$20:$I$83,"Eligible",$K$20:$K$83,"&lt;"&amp;K47),"")</x:f>
      </x:c>
      <x:c r="N47" s="1" t="n">
        <x:f>IF(I47&lt;&gt;"Eligible",0,IF(OR(AND(L47&lt;=$E$6,L47+COUNTIF($J$20:$J$83,J47)-1&gt;$E$6),AND(M47&lt;=$E$6,M47+COUNTIF($K$20:$K$83,K47)-1&gt;$E$6)),1,0))</x:f>
        <x:v>0</x:v>
      </x:c>
      <x:c r="O47" s="1"/>
    </x:row>
    <x:row r="48" ht="24" customHeight="1">
      <x:c r="A48" s="1"/>
      <x:c r="B48" s="4"/>
      <x:c r="C48" s="4"/>
      <x:c r="D48" s="4"/>
      <x:c r="E48" s="4"/>
      <x:c r="F48" s="4"/>
      <x:c r="G48" s="4"/>
      <x:c r="H48" s="4"/>
      <x:c r="I48" s="1" t="str">
        <x:f>IF(B48="","",IF(OR(COUNT($E$12:$E$13)&lt;&gt;2,MIN($E$12:$E$13)&lt;0,COUNTIF($B$20:$B$83,B48)&gt;1,COUNT(C48:H48)&lt;&gt;6,MIN(C48:H48)&lt;0),"Invalid",IF(AND(C48&gt;=$E$12,F48&gt;=$E$12,D48&gt;=$E$13,G48&gt;=$E$13,E48&gt;0,H48&gt;0),"Eligible","Below floor")))</x:f>
      </x:c>
      <x:c r="J48" s="8" t="str">
        <x:f>IF(I48="Eligible",D48/E48,"")</x:f>
      </x:c>
      <x:c r="K48" s="8" t="str">
        <x:f>IF(I48="Eligible",G48/H48,"")</x:f>
      </x:c>
      <x:c r="L48" s="1" t="str">
        <x:f>IF(I48="Eligible",1+COUNTIFS($I$20:$I$83,"Eligible",$J$20:$J$83,"&lt;"&amp;J48),"")</x:f>
      </x:c>
      <x:c r="M48" s="1" t="str">
        <x:f>IF(I48="Eligible",1+COUNTIFS($I$20:$I$83,"Eligible",$K$20:$K$83,"&lt;"&amp;K48),"")</x:f>
      </x:c>
      <x:c r="N48" s="1" t="n">
        <x:f>IF(I48&lt;&gt;"Eligible",0,IF(OR(AND(L48&lt;=$E$6,L48+COUNTIF($J$20:$J$83,J48)-1&gt;$E$6),AND(M48&lt;=$E$6,M48+COUNTIF($K$20:$K$83,K48)-1&gt;$E$6)),1,0))</x:f>
        <x:v>0</x:v>
      </x:c>
      <x:c r="O48" s="1"/>
    </x:row>
    <x:row r="49" ht="24" customHeight="1">
      <x:c r="A49" s="1"/>
      <x:c r="B49" s="4"/>
      <x:c r="C49" s="4"/>
      <x:c r="D49" s="4"/>
      <x:c r="E49" s="4"/>
      <x:c r="F49" s="4"/>
      <x:c r="G49" s="4"/>
      <x:c r="H49" s="4"/>
      <x:c r="I49" s="1" t="str">
        <x:f>IF(B49="","",IF(OR(COUNT($E$12:$E$13)&lt;&gt;2,MIN($E$12:$E$13)&lt;0,COUNTIF($B$20:$B$83,B49)&gt;1,COUNT(C49:H49)&lt;&gt;6,MIN(C49:H49)&lt;0),"Invalid",IF(AND(C49&gt;=$E$12,F49&gt;=$E$12,D49&gt;=$E$13,G49&gt;=$E$13,E49&gt;0,H49&gt;0),"Eligible","Below floor")))</x:f>
      </x:c>
      <x:c r="J49" s="8" t="str">
        <x:f>IF(I49="Eligible",D49/E49,"")</x:f>
      </x:c>
      <x:c r="K49" s="8" t="str">
        <x:f>IF(I49="Eligible",G49/H49,"")</x:f>
      </x:c>
      <x:c r="L49" s="1" t="str">
        <x:f>IF(I49="Eligible",1+COUNTIFS($I$20:$I$83,"Eligible",$J$20:$J$83,"&lt;"&amp;J49),"")</x:f>
      </x:c>
      <x:c r="M49" s="1" t="str">
        <x:f>IF(I49="Eligible",1+COUNTIFS($I$20:$I$83,"Eligible",$K$20:$K$83,"&lt;"&amp;K49),"")</x:f>
      </x:c>
      <x:c r="N49" s="1" t="n">
        <x:f>IF(I49&lt;&gt;"Eligible",0,IF(OR(AND(L49&lt;=$E$6,L49+COUNTIF($J$20:$J$83,J49)-1&gt;$E$6),AND(M49&lt;=$E$6,M49+COUNTIF($K$20:$K$83,K49)-1&gt;$E$6)),1,0))</x:f>
        <x:v>0</x:v>
      </x:c>
      <x:c r="O49" s="1"/>
    </x:row>
    <x:row r="50" ht="24" customHeight="1">
      <x:c r="A50" s="1"/>
      <x:c r="B50" s="4"/>
      <x:c r="C50" s="4"/>
      <x:c r="D50" s="4"/>
      <x:c r="E50" s="4"/>
      <x:c r="F50" s="4"/>
      <x:c r="G50" s="4"/>
      <x:c r="H50" s="4"/>
      <x:c r="I50" s="1" t="str">
        <x:f>IF(B50="","",IF(OR(COUNT($E$12:$E$13)&lt;&gt;2,MIN($E$12:$E$13)&lt;0,COUNTIF($B$20:$B$83,B50)&gt;1,COUNT(C50:H50)&lt;&gt;6,MIN(C50:H50)&lt;0),"Invalid",IF(AND(C50&gt;=$E$12,F50&gt;=$E$12,D50&gt;=$E$13,G50&gt;=$E$13,E50&gt;0,H50&gt;0),"Eligible","Below floor")))</x:f>
      </x:c>
      <x:c r="J50" s="8" t="str">
        <x:f>IF(I50="Eligible",D50/E50,"")</x:f>
      </x:c>
      <x:c r="K50" s="8" t="str">
        <x:f>IF(I50="Eligible",G50/H50,"")</x:f>
      </x:c>
      <x:c r="L50" s="1" t="str">
        <x:f>IF(I50="Eligible",1+COUNTIFS($I$20:$I$83,"Eligible",$J$20:$J$83,"&lt;"&amp;J50),"")</x:f>
      </x:c>
      <x:c r="M50" s="1" t="str">
        <x:f>IF(I50="Eligible",1+COUNTIFS($I$20:$I$83,"Eligible",$K$20:$K$83,"&lt;"&amp;K50),"")</x:f>
      </x:c>
      <x:c r="N50" s="1" t="n">
        <x:f>IF(I50&lt;&gt;"Eligible",0,IF(OR(AND(L50&lt;=$E$6,L50+COUNTIF($J$20:$J$83,J50)-1&gt;$E$6),AND(M50&lt;=$E$6,M50+COUNTIF($K$20:$K$83,K50)-1&gt;$E$6)),1,0))</x:f>
        <x:v>0</x:v>
      </x:c>
      <x:c r="O50" s="1"/>
    </x:row>
    <x:row r="51" ht="24" customHeight="1">
      <x:c r="A51" s="1"/>
      <x:c r="B51" s="4"/>
      <x:c r="C51" s="4"/>
      <x:c r="D51" s="4"/>
      <x:c r="E51" s="4"/>
      <x:c r="F51" s="4"/>
      <x:c r="G51" s="4"/>
      <x:c r="H51" s="4"/>
      <x:c r="I51" s="1" t="str">
        <x:f>IF(B51="","",IF(OR(COUNT($E$12:$E$13)&lt;&gt;2,MIN($E$12:$E$13)&lt;0,COUNTIF($B$20:$B$83,B51)&gt;1,COUNT(C51:H51)&lt;&gt;6,MIN(C51:H51)&lt;0),"Invalid",IF(AND(C51&gt;=$E$12,F51&gt;=$E$12,D51&gt;=$E$13,G51&gt;=$E$13,E51&gt;0,H51&gt;0),"Eligible","Below floor")))</x:f>
      </x:c>
      <x:c r="J51" s="8" t="str">
        <x:f>IF(I51="Eligible",D51/E51,"")</x:f>
      </x:c>
      <x:c r="K51" s="8" t="str">
        <x:f>IF(I51="Eligible",G51/H51,"")</x:f>
      </x:c>
      <x:c r="L51" s="1" t="str">
        <x:f>IF(I51="Eligible",1+COUNTIFS($I$20:$I$83,"Eligible",$J$20:$J$83,"&lt;"&amp;J51),"")</x:f>
      </x:c>
      <x:c r="M51" s="1" t="str">
        <x:f>IF(I51="Eligible",1+COUNTIFS($I$20:$I$83,"Eligible",$K$20:$K$83,"&lt;"&amp;K51),"")</x:f>
      </x:c>
      <x:c r="N51" s="1" t="n">
        <x:f>IF(I51&lt;&gt;"Eligible",0,IF(OR(AND(L51&lt;=$E$6,L51+COUNTIF($J$20:$J$83,J51)-1&gt;$E$6),AND(M51&lt;=$E$6,M51+COUNTIF($K$20:$K$83,K51)-1&gt;$E$6)),1,0))</x:f>
        <x:v>0</x:v>
      </x:c>
      <x:c r="O51" s="1"/>
    </x:row>
    <x:row r="52" ht="24" customHeight="1">
      <x:c r="A52" s="1"/>
      <x:c r="B52" s="4"/>
      <x:c r="C52" s="4"/>
      <x:c r="D52" s="4"/>
      <x:c r="E52" s="4"/>
      <x:c r="F52" s="4"/>
      <x:c r="G52" s="4"/>
      <x:c r="H52" s="4"/>
      <x:c r="I52" s="1" t="str">
        <x:f>IF(B52="","",IF(OR(COUNT($E$12:$E$13)&lt;&gt;2,MIN($E$12:$E$13)&lt;0,COUNTIF($B$20:$B$83,B52)&gt;1,COUNT(C52:H52)&lt;&gt;6,MIN(C52:H52)&lt;0),"Invalid",IF(AND(C52&gt;=$E$12,F52&gt;=$E$12,D52&gt;=$E$13,G52&gt;=$E$13,E52&gt;0,H52&gt;0),"Eligible","Below floor")))</x:f>
      </x:c>
      <x:c r="J52" s="8" t="str">
        <x:f>IF(I52="Eligible",D52/E52,"")</x:f>
      </x:c>
      <x:c r="K52" s="8" t="str">
        <x:f>IF(I52="Eligible",G52/H52,"")</x:f>
      </x:c>
      <x:c r="L52" s="1" t="str">
        <x:f>IF(I52="Eligible",1+COUNTIFS($I$20:$I$83,"Eligible",$J$20:$J$83,"&lt;"&amp;J52),"")</x:f>
      </x:c>
      <x:c r="M52" s="1" t="str">
        <x:f>IF(I52="Eligible",1+COUNTIFS($I$20:$I$83,"Eligible",$K$20:$K$83,"&lt;"&amp;K52),"")</x:f>
      </x:c>
      <x:c r="N52" s="1" t="n">
        <x:f>IF(I52&lt;&gt;"Eligible",0,IF(OR(AND(L52&lt;=$E$6,L52+COUNTIF($J$20:$J$83,J52)-1&gt;$E$6),AND(M52&lt;=$E$6,M52+COUNTIF($K$20:$K$83,K52)-1&gt;$E$6)),1,0))</x:f>
        <x:v>0</x:v>
      </x:c>
      <x:c r="O52" s="1"/>
    </x:row>
    <x:row r="53" ht="24" customHeight="1">
      <x:c r="A53" s="1"/>
      <x:c r="B53" s="4"/>
      <x:c r="C53" s="4"/>
      <x:c r="D53" s="4"/>
      <x:c r="E53" s="4"/>
      <x:c r="F53" s="4"/>
      <x:c r="G53" s="4"/>
      <x:c r="H53" s="4"/>
      <x:c r="I53" s="1" t="str">
        <x:f>IF(B53="","",IF(OR(COUNT($E$12:$E$13)&lt;&gt;2,MIN($E$12:$E$13)&lt;0,COUNTIF($B$20:$B$83,B53)&gt;1,COUNT(C53:H53)&lt;&gt;6,MIN(C53:H53)&lt;0),"Invalid",IF(AND(C53&gt;=$E$12,F53&gt;=$E$12,D53&gt;=$E$13,G53&gt;=$E$13,E53&gt;0,H53&gt;0),"Eligible","Below floor")))</x:f>
      </x:c>
      <x:c r="J53" s="8" t="str">
        <x:f>IF(I53="Eligible",D53/E53,"")</x:f>
      </x:c>
      <x:c r="K53" s="8" t="str">
        <x:f>IF(I53="Eligible",G53/H53,"")</x:f>
      </x:c>
      <x:c r="L53" s="1" t="str">
        <x:f>IF(I53="Eligible",1+COUNTIFS($I$20:$I$83,"Eligible",$J$20:$J$83,"&lt;"&amp;J53),"")</x:f>
      </x:c>
      <x:c r="M53" s="1" t="str">
        <x:f>IF(I53="Eligible",1+COUNTIFS($I$20:$I$83,"Eligible",$K$20:$K$83,"&lt;"&amp;K53),"")</x:f>
      </x:c>
      <x:c r="N53" s="1" t="n">
        <x:f>IF(I53&lt;&gt;"Eligible",0,IF(OR(AND(L53&lt;=$E$6,L53+COUNTIF($J$20:$J$83,J53)-1&gt;$E$6),AND(M53&lt;=$E$6,M53+COUNTIF($K$20:$K$83,K53)-1&gt;$E$6)),1,0))</x:f>
        <x:v>0</x:v>
      </x:c>
      <x:c r="O53" s="1"/>
    </x:row>
    <x:row r="54" ht="24" customHeight="1">
      <x:c r="A54" s="1"/>
      <x:c r="B54" s="4"/>
      <x:c r="C54" s="4"/>
      <x:c r="D54" s="4"/>
      <x:c r="E54" s="4"/>
      <x:c r="F54" s="4"/>
      <x:c r="G54" s="4"/>
      <x:c r="H54" s="4"/>
      <x:c r="I54" s="1" t="str">
        <x:f>IF(B54="","",IF(OR(COUNT($E$12:$E$13)&lt;&gt;2,MIN($E$12:$E$13)&lt;0,COUNTIF($B$20:$B$83,B54)&gt;1,COUNT(C54:H54)&lt;&gt;6,MIN(C54:H54)&lt;0),"Invalid",IF(AND(C54&gt;=$E$12,F54&gt;=$E$12,D54&gt;=$E$13,G54&gt;=$E$13,E54&gt;0,H54&gt;0),"Eligible","Below floor")))</x:f>
      </x:c>
      <x:c r="J54" s="8" t="str">
        <x:f>IF(I54="Eligible",D54/E54,"")</x:f>
      </x:c>
      <x:c r="K54" s="8" t="str">
        <x:f>IF(I54="Eligible",G54/H54,"")</x:f>
      </x:c>
      <x:c r="L54" s="1" t="str">
        <x:f>IF(I54="Eligible",1+COUNTIFS($I$20:$I$83,"Eligible",$J$20:$J$83,"&lt;"&amp;J54),"")</x:f>
      </x:c>
      <x:c r="M54" s="1" t="str">
        <x:f>IF(I54="Eligible",1+COUNTIFS($I$20:$I$83,"Eligible",$K$20:$K$83,"&lt;"&amp;K54),"")</x:f>
      </x:c>
      <x:c r="N54" s="1" t="n">
        <x:f>IF(I54&lt;&gt;"Eligible",0,IF(OR(AND(L54&lt;=$E$6,L54+COUNTIF($J$20:$J$83,J54)-1&gt;$E$6),AND(M54&lt;=$E$6,M54+COUNTIF($K$20:$K$83,K54)-1&gt;$E$6)),1,0))</x:f>
        <x:v>0</x:v>
      </x:c>
      <x:c r="O54" s="1"/>
    </x:row>
    <x:row r="55" ht="24" customHeight="1">
      <x:c r="A55" s="1"/>
      <x:c r="B55" s="4"/>
      <x:c r="C55" s="4"/>
      <x:c r="D55" s="4"/>
      <x:c r="E55" s="4"/>
      <x:c r="F55" s="4"/>
      <x:c r="G55" s="4"/>
      <x:c r="H55" s="4"/>
      <x:c r="I55" s="1" t="str">
        <x:f>IF(B55="","",IF(OR(COUNT($E$12:$E$13)&lt;&gt;2,MIN($E$12:$E$13)&lt;0,COUNTIF($B$20:$B$83,B55)&gt;1,COUNT(C55:H55)&lt;&gt;6,MIN(C55:H55)&lt;0),"Invalid",IF(AND(C55&gt;=$E$12,F55&gt;=$E$12,D55&gt;=$E$13,G55&gt;=$E$13,E55&gt;0,H55&gt;0),"Eligible","Below floor")))</x:f>
      </x:c>
      <x:c r="J55" s="8" t="str">
        <x:f>IF(I55="Eligible",D55/E55,"")</x:f>
      </x:c>
      <x:c r="K55" s="8" t="str">
        <x:f>IF(I55="Eligible",G55/H55,"")</x:f>
      </x:c>
      <x:c r="L55" s="1" t="str">
        <x:f>IF(I55="Eligible",1+COUNTIFS($I$20:$I$83,"Eligible",$J$20:$J$83,"&lt;"&amp;J55),"")</x:f>
      </x:c>
      <x:c r="M55" s="1" t="str">
        <x:f>IF(I55="Eligible",1+COUNTIFS($I$20:$I$83,"Eligible",$K$20:$K$83,"&lt;"&amp;K55),"")</x:f>
      </x:c>
      <x:c r="N55" s="1" t="n">
        <x:f>IF(I55&lt;&gt;"Eligible",0,IF(OR(AND(L55&lt;=$E$6,L55+COUNTIF($J$20:$J$83,J55)-1&gt;$E$6),AND(M55&lt;=$E$6,M55+COUNTIF($K$20:$K$83,K55)-1&gt;$E$6)),1,0))</x:f>
        <x:v>0</x:v>
      </x:c>
      <x:c r="O55" s="1"/>
    </x:row>
    <x:row r="56" ht="24" customHeight="1">
      <x:c r="A56" s="1"/>
      <x:c r="B56" s="4"/>
      <x:c r="C56" s="4"/>
      <x:c r="D56" s="4"/>
      <x:c r="E56" s="4"/>
      <x:c r="F56" s="4"/>
      <x:c r="G56" s="4"/>
      <x:c r="H56" s="4"/>
      <x:c r="I56" s="1" t="str">
        <x:f>IF(B56="","",IF(OR(COUNT($E$12:$E$13)&lt;&gt;2,MIN($E$12:$E$13)&lt;0,COUNTIF($B$20:$B$83,B56)&gt;1,COUNT(C56:H56)&lt;&gt;6,MIN(C56:H56)&lt;0),"Invalid",IF(AND(C56&gt;=$E$12,F56&gt;=$E$12,D56&gt;=$E$13,G56&gt;=$E$13,E56&gt;0,H56&gt;0),"Eligible","Below floor")))</x:f>
      </x:c>
      <x:c r="J56" s="8" t="str">
        <x:f>IF(I56="Eligible",D56/E56,"")</x:f>
      </x:c>
      <x:c r="K56" s="8" t="str">
        <x:f>IF(I56="Eligible",G56/H56,"")</x:f>
      </x:c>
      <x:c r="L56" s="1" t="str">
        <x:f>IF(I56="Eligible",1+COUNTIFS($I$20:$I$83,"Eligible",$J$20:$J$83,"&lt;"&amp;J56),"")</x:f>
      </x:c>
      <x:c r="M56" s="1" t="str">
        <x:f>IF(I56="Eligible",1+COUNTIFS($I$20:$I$83,"Eligible",$K$20:$K$83,"&lt;"&amp;K56),"")</x:f>
      </x:c>
      <x:c r="N56" s="1" t="n">
        <x:f>IF(I56&lt;&gt;"Eligible",0,IF(OR(AND(L56&lt;=$E$6,L56+COUNTIF($J$20:$J$83,J56)-1&gt;$E$6),AND(M56&lt;=$E$6,M56+COUNTIF($K$20:$K$83,K56)-1&gt;$E$6)),1,0))</x:f>
        <x:v>0</x:v>
      </x:c>
      <x:c r="O56" s="1"/>
    </x:row>
    <x:row r="57" ht="24" customHeight="1">
      <x:c r="A57" s="1"/>
      <x:c r="B57" s="4"/>
      <x:c r="C57" s="4"/>
      <x:c r="D57" s="4"/>
      <x:c r="E57" s="4"/>
      <x:c r="F57" s="4"/>
      <x:c r="G57" s="4"/>
      <x:c r="H57" s="4"/>
      <x:c r="I57" s="1" t="str">
        <x:f>IF(B57="","",IF(OR(COUNT($E$12:$E$13)&lt;&gt;2,MIN($E$12:$E$13)&lt;0,COUNTIF($B$20:$B$83,B57)&gt;1,COUNT(C57:H57)&lt;&gt;6,MIN(C57:H57)&lt;0),"Invalid",IF(AND(C57&gt;=$E$12,F57&gt;=$E$12,D57&gt;=$E$13,G57&gt;=$E$13,E57&gt;0,H57&gt;0),"Eligible","Below floor")))</x:f>
      </x:c>
      <x:c r="J57" s="8" t="str">
        <x:f>IF(I57="Eligible",D57/E57,"")</x:f>
      </x:c>
      <x:c r="K57" s="8" t="str">
        <x:f>IF(I57="Eligible",G57/H57,"")</x:f>
      </x:c>
      <x:c r="L57" s="1" t="str">
        <x:f>IF(I57="Eligible",1+COUNTIFS($I$20:$I$83,"Eligible",$J$20:$J$83,"&lt;"&amp;J57),"")</x:f>
      </x:c>
      <x:c r="M57" s="1" t="str">
        <x:f>IF(I57="Eligible",1+COUNTIFS($I$20:$I$83,"Eligible",$K$20:$K$83,"&lt;"&amp;K57),"")</x:f>
      </x:c>
      <x:c r="N57" s="1" t="n">
        <x:f>IF(I57&lt;&gt;"Eligible",0,IF(OR(AND(L57&lt;=$E$6,L57+COUNTIF($J$20:$J$83,J57)-1&gt;$E$6),AND(M57&lt;=$E$6,M57+COUNTIF($K$20:$K$83,K57)-1&gt;$E$6)),1,0))</x:f>
        <x:v>0</x:v>
      </x:c>
      <x:c r="O57" s="1"/>
    </x:row>
    <x:row r="58" ht="24" customHeight="1">
      <x:c r="A58" s="1"/>
      <x:c r="B58" s="4"/>
      <x:c r="C58" s="4"/>
      <x:c r="D58" s="4"/>
      <x:c r="E58" s="4"/>
      <x:c r="F58" s="4"/>
      <x:c r="G58" s="4"/>
      <x:c r="H58" s="4"/>
      <x:c r="I58" s="1" t="str">
        <x:f>IF(B58="","",IF(OR(COUNT($E$12:$E$13)&lt;&gt;2,MIN($E$12:$E$13)&lt;0,COUNTIF($B$20:$B$83,B58)&gt;1,COUNT(C58:H58)&lt;&gt;6,MIN(C58:H58)&lt;0),"Invalid",IF(AND(C58&gt;=$E$12,F58&gt;=$E$12,D58&gt;=$E$13,G58&gt;=$E$13,E58&gt;0,H58&gt;0),"Eligible","Below floor")))</x:f>
      </x:c>
      <x:c r="J58" s="8" t="str">
        <x:f>IF(I58="Eligible",D58/E58,"")</x:f>
      </x:c>
      <x:c r="K58" s="8" t="str">
        <x:f>IF(I58="Eligible",G58/H58,"")</x:f>
      </x:c>
      <x:c r="L58" s="1" t="str">
        <x:f>IF(I58="Eligible",1+COUNTIFS($I$20:$I$83,"Eligible",$J$20:$J$83,"&lt;"&amp;J58),"")</x:f>
      </x:c>
      <x:c r="M58" s="1" t="str">
        <x:f>IF(I58="Eligible",1+COUNTIFS($I$20:$I$83,"Eligible",$K$20:$K$83,"&lt;"&amp;K58),"")</x:f>
      </x:c>
      <x:c r="N58" s="1" t="n">
        <x:f>IF(I58&lt;&gt;"Eligible",0,IF(OR(AND(L58&lt;=$E$6,L58+COUNTIF($J$20:$J$83,J58)-1&gt;$E$6),AND(M58&lt;=$E$6,M58+COUNTIF($K$20:$K$83,K58)-1&gt;$E$6)),1,0))</x:f>
        <x:v>0</x:v>
      </x:c>
      <x:c r="O58" s="1"/>
    </x:row>
    <x:row r="59" ht="24" customHeight="1">
      <x:c r="A59" s="1"/>
      <x:c r="B59" s="4"/>
      <x:c r="C59" s="4"/>
      <x:c r="D59" s="4"/>
      <x:c r="E59" s="4"/>
      <x:c r="F59" s="4"/>
      <x:c r="G59" s="4"/>
      <x:c r="H59" s="4"/>
      <x:c r="I59" s="1" t="str">
        <x:f>IF(B59="","",IF(OR(COUNT($E$12:$E$13)&lt;&gt;2,MIN($E$12:$E$13)&lt;0,COUNTIF($B$20:$B$83,B59)&gt;1,COUNT(C59:H59)&lt;&gt;6,MIN(C59:H59)&lt;0),"Invalid",IF(AND(C59&gt;=$E$12,F59&gt;=$E$12,D59&gt;=$E$13,G59&gt;=$E$13,E59&gt;0,H59&gt;0),"Eligible","Below floor")))</x:f>
      </x:c>
      <x:c r="J59" s="8" t="str">
        <x:f>IF(I59="Eligible",D59/E59,"")</x:f>
      </x:c>
      <x:c r="K59" s="8" t="str">
        <x:f>IF(I59="Eligible",G59/H59,"")</x:f>
      </x:c>
      <x:c r="L59" s="1" t="str">
        <x:f>IF(I59="Eligible",1+COUNTIFS($I$20:$I$83,"Eligible",$J$20:$J$83,"&lt;"&amp;J59),"")</x:f>
      </x:c>
      <x:c r="M59" s="1" t="str">
        <x:f>IF(I59="Eligible",1+COUNTIFS($I$20:$I$83,"Eligible",$K$20:$K$83,"&lt;"&amp;K59),"")</x:f>
      </x:c>
      <x:c r="N59" s="1" t="n">
        <x:f>IF(I59&lt;&gt;"Eligible",0,IF(OR(AND(L59&lt;=$E$6,L59+COUNTIF($J$20:$J$83,J59)-1&gt;$E$6),AND(M59&lt;=$E$6,M59+COUNTIF($K$20:$K$83,K59)-1&gt;$E$6)),1,0))</x:f>
        <x:v>0</x:v>
      </x:c>
      <x:c r="O59" s="1"/>
    </x:row>
    <x:row r="60" ht="24" customHeight="1">
      <x:c r="A60" s="1"/>
      <x:c r="B60" s="4"/>
      <x:c r="C60" s="4"/>
      <x:c r="D60" s="4"/>
      <x:c r="E60" s="4"/>
      <x:c r="F60" s="4"/>
      <x:c r="G60" s="4"/>
      <x:c r="H60" s="4"/>
      <x:c r="I60" s="1" t="str">
        <x:f>IF(B60="","",IF(OR(COUNT($E$12:$E$13)&lt;&gt;2,MIN($E$12:$E$13)&lt;0,COUNTIF($B$20:$B$83,B60)&gt;1,COUNT(C60:H60)&lt;&gt;6,MIN(C60:H60)&lt;0),"Invalid",IF(AND(C60&gt;=$E$12,F60&gt;=$E$12,D60&gt;=$E$13,G60&gt;=$E$13,E60&gt;0,H60&gt;0),"Eligible","Below floor")))</x:f>
      </x:c>
      <x:c r="J60" s="8" t="str">
        <x:f>IF(I60="Eligible",D60/E60,"")</x:f>
      </x:c>
      <x:c r="K60" s="8" t="str">
        <x:f>IF(I60="Eligible",G60/H60,"")</x:f>
      </x:c>
      <x:c r="L60" s="1" t="str">
        <x:f>IF(I60="Eligible",1+COUNTIFS($I$20:$I$83,"Eligible",$J$20:$J$83,"&lt;"&amp;J60),"")</x:f>
      </x:c>
      <x:c r="M60" s="1" t="str">
        <x:f>IF(I60="Eligible",1+COUNTIFS($I$20:$I$83,"Eligible",$K$20:$K$83,"&lt;"&amp;K60),"")</x:f>
      </x:c>
      <x:c r="N60" s="1" t="n">
        <x:f>IF(I60&lt;&gt;"Eligible",0,IF(OR(AND(L60&lt;=$E$6,L60+COUNTIF($J$20:$J$83,J60)-1&gt;$E$6),AND(M60&lt;=$E$6,M60+COUNTIF($K$20:$K$83,K60)-1&gt;$E$6)),1,0))</x:f>
        <x:v>0</x:v>
      </x:c>
      <x:c r="O60" s="1"/>
    </x:row>
    <x:row r="61" ht="24" customHeight="1">
      <x:c r="A61" s="1"/>
      <x:c r="B61" s="4"/>
      <x:c r="C61" s="4"/>
      <x:c r="D61" s="4"/>
      <x:c r="E61" s="4"/>
      <x:c r="F61" s="4"/>
      <x:c r="G61" s="4"/>
      <x:c r="H61" s="4"/>
      <x:c r="I61" s="1" t="str">
        <x:f>IF(B61="","",IF(OR(COUNT($E$12:$E$13)&lt;&gt;2,MIN($E$12:$E$13)&lt;0,COUNTIF($B$20:$B$83,B61)&gt;1,COUNT(C61:H61)&lt;&gt;6,MIN(C61:H61)&lt;0),"Invalid",IF(AND(C61&gt;=$E$12,F61&gt;=$E$12,D61&gt;=$E$13,G61&gt;=$E$13,E61&gt;0,H61&gt;0),"Eligible","Below floor")))</x:f>
      </x:c>
      <x:c r="J61" s="8" t="str">
        <x:f>IF(I61="Eligible",D61/E61,"")</x:f>
      </x:c>
      <x:c r="K61" s="8" t="str">
        <x:f>IF(I61="Eligible",G61/H61,"")</x:f>
      </x:c>
      <x:c r="L61" s="1" t="str">
        <x:f>IF(I61="Eligible",1+COUNTIFS($I$20:$I$83,"Eligible",$J$20:$J$83,"&lt;"&amp;J61),"")</x:f>
      </x:c>
      <x:c r="M61" s="1" t="str">
        <x:f>IF(I61="Eligible",1+COUNTIFS($I$20:$I$83,"Eligible",$K$20:$K$83,"&lt;"&amp;K61),"")</x:f>
      </x:c>
      <x:c r="N61" s="1" t="n">
        <x:f>IF(I61&lt;&gt;"Eligible",0,IF(OR(AND(L61&lt;=$E$6,L61+COUNTIF($J$20:$J$83,J61)-1&gt;$E$6),AND(M61&lt;=$E$6,M61+COUNTIF($K$20:$K$83,K61)-1&gt;$E$6)),1,0))</x:f>
        <x:v>0</x:v>
      </x:c>
      <x:c r="O61" s="1"/>
    </x:row>
    <x:row r="62" ht="24" customHeight="1">
      <x:c r="A62" s="1"/>
      <x:c r="B62" s="4"/>
      <x:c r="C62" s="4"/>
      <x:c r="D62" s="4"/>
      <x:c r="E62" s="4"/>
      <x:c r="F62" s="4"/>
      <x:c r="G62" s="4"/>
      <x:c r="H62" s="4"/>
      <x:c r="I62" s="1" t="str">
        <x:f>IF(B62="","",IF(OR(COUNT($E$12:$E$13)&lt;&gt;2,MIN($E$12:$E$13)&lt;0,COUNTIF($B$20:$B$83,B62)&gt;1,COUNT(C62:H62)&lt;&gt;6,MIN(C62:H62)&lt;0),"Invalid",IF(AND(C62&gt;=$E$12,F62&gt;=$E$12,D62&gt;=$E$13,G62&gt;=$E$13,E62&gt;0,H62&gt;0),"Eligible","Below floor")))</x:f>
      </x:c>
      <x:c r="J62" s="8" t="str">
        <x:f>IF(I62="Eligible",D62/E62,"")</x:f>
      </x:c>
      <x:c r="K62" s="8" t="str">
        <x:f>IF(I62="Eligible",G62/H62,"")</x:f>
      </x:c>
      <x:c r="L62" s="1" t="str">
        <x:f>IF(I62="Eligible",1+COUNTIFS($I$20:$I$83,"Eligible",$J$20:$J$83,"&lt;"&amp;J62),"")</x:f>
      </x:c>
      <x:c r="M62" s="1" t="str">
        <x:f>IF(I62="Eligible",1+COUNTIFS($I$20:$I$83,"Eligible",$K$20:$K$83,"&lt;"&amp;K62),"")</x:f>
      </x:c>
      <x:c r="N62" s="1" t="n">
        <x:f>IF(I62&lt;&gt;"Eligible",0,IF(OR(AND(L62&lt;=$E$6,L62+COUNTIF($J$20:$J$83,J62)-1&gt;$E$6),AND(M62&lt;=$E$6,M62+COUNTIF($K$20:$K$83,K62)-1&gt;$E$6)),1,0))</x:f>
        <x:v>0</x:v>
      </x:c>
      <x:c r="O62" s="1"/>
    </x:row>
    <x:row r="63" ht="24" customHeight="1">
      <x:c r="A63" s="1"/>
      <x:c r="B63" s="4"/>
      <x:c r="C63" s="4"/>
      <x:c r="D63" s="4"/>
      <x:c r="E63" s="4"/>
      <x:c r="F63" s="4"/>
      <x:c r="G63" s="4"/>
      <x:c r="H63" s="4"/>
      <x:c r="I63" s="1" t="str">
        <x:f>IF(B63="","",IF(OR(COUNT($E$12:$E$13)&lt;&gt;2,MIN($E$12:$E$13)&lt;0,COUNTIF($B$20:$B$83,B63)&gt;1,COUNT(C63:H63)&lt;&gt;6,MIN(C63:H63)&lt;0),"Invalid",IF(AND(C63&gt;=$E$12,F63&gt;=$E$12,D63&gt;=$E$13,G63&gt;=$E$13,E63&gt;0,H63&gt;0),"Eligible","Below floor")))</x:f>
      </x:c>
      <x:c r="J63" s="8" t="str">
        <x:f>IF(I63="Eligible",D63/E63,"")</x:f>
      </x:c>
      <x:c r="K63" s="8" t="str">
        <x:f>IF(I63="Eligible",G63/H63,"")</x:f>
      </x:c>
      <x:c r="L63" s="1" t="str">
        <x:f>IF(I63="Eligible",1+COUNTIFS($I$20:$I$83,"Eligible",$J$20:$J$83,"&lt;"&amp;J63),"")</x:f>
      </x:c>
      <x:c r="M63" s="1" t="str">
        <x:f>IF(I63="Eligible",1+COUNTIFS($I$20:$I$83,"Eligible",$K$20:$K$83,"&lt;"&amp;K63),"")</x:f>
      </x:c>
      <x:c r="N63" s="1" t="n">
        <x:f>IF(I63&lt;&gt;"Eligible",0,IF(OR(AND(L63&lt;=$E$6,L63+COUNTIF($J$20:$J$83,J63)-1&gt;$E$6),AND(M63&lt;=$E$6,M63+COUNTIF($K$20:$K$83,K63)-1&gt;$E$6)),1,0))</x:f>
        <x:v>0</x:v>
      </x:c>
      <x:c r="O63" s="1"/>
    </x:row>
    <x:row r="64" ht="24" customHeight="1">
      <x:c r="A64" s="1"/>
      <x:c r="B64" s="4"/>
      <x:c r="C64" s="4"/>
      <x:c r="D64" s="4"/>
      <x:c r="E64" s="4"/>
      <x:c r="F64" s="4"/>
      <x:c r="G64" s="4"/>
      <x:c r="H64" s="4"/>
      <x:c r="I64" s="1" t="str">
        <x:f>IF(B64="","",IF(OR(COUNT($E$12:$E$13)&lt;&gt;2,MIN($E$12:$E$13)&lt;0,COUNTIF($B$20:$B$83,B64)&gt;1,COUNT(C64:H64)&lt;&gt;6,MIN(C64:H64)&lt;0),"Invalid",IF(AND(C64&gt;=$E$12,F64&gt;=$E$12,D64&gt;=$E$13,G64&gt;=$E$13,E64&gt;0,H64&gt;0),"Eligible","Below floor")))</x:f>
      </x:c>
      <x:c r="J64" s="8" t="str">
        <x:f>IF(I64="Eligible",D64/E64,"")</x:f>
      </x:c>
      <x:c r="K64" s="8" t="str">
        <x:f>IF(I64="Eligible",G64/H64,"")</x:f>
      </x:c>
      <x:c r="L64" s="1" t="str">
        <x:f>IF(I64="Eligible",1+COUNTIFS($I$20:$I$83,"Eligible",$J$20:$J$83,"&lt;"&amp;J64),"")</x:f>
      </x:c>
      <x:c r="M64" s="1" t="str">
        <x:f>IF(I64="Eligible",1+COUNTIFS($I$20:$I$83,"Eligible",$K$20:$K$83,"&lt;"&amp;K64),"")</x:f>
      </x:c>
      <x:c r="N64" s="1" t="n">
        <x:f>IF(I64&lt;&gt;"Eligible",0,IF(OR(AND(L64&lt;=$E$6,L64+COUNTIF($J$20:$J$83,J64)-1&gt;$E$6),AND(M64&lt;=$E$6,M64+COUNTIF($K$20:$K$83,K64)-1&gt;$E$6)),1,0))</x:f>
        <x:v>0</x:v>
      </x:c>
      <x:c r="O64" s="1"/>
    </x:row>
    <x:row r="65" ht="24" customHeight="1">
      <x:c r="A65" s="1"/>
      <x:c r="B65" s="4"/>
      <x:c r="C65" s="4"/>
      <x:c r="D65" s="4"/>
      <x:c r="E65" s="4"/>
      <x:c r="F65" s="4"/>
      <x:c r="G65" s="4"/>
      <x:c r="H65" s="4"/>
      <x:c r="I65" s="1" t="str">
        <x:f>IF(B65="","",IF(OR(COUNT($E$12:$E$13)&lt;&gt;2,MIN($E$12:$E$13)&lt;0,COUNTIF($B$20:$B$83,B65)&gt;1,COUNT(C65:H65)&lt;&gt;6,MIN(C65:H65)&lt;0),"Invalid",IF(AND(C65&gt;=$E$12,F65&gt;=$E$12,D65&gt;=$E$13,G65&gt;=$E$13,E65&gt;0,H65&gt;0),"Eligible","Below floor")))</x:f>
      </x:c>
      <x:c r="J65" s="8" t="str">
        <x:f>IF(I65="Eligible",D65/E65,"")</x:f>
      </x:c>
      <x:c r="K65" s="8" t="str">
        <x:f>IF(I65="Eligible",G65/H65,"")</x:f>
      </x:c>
      <x:c r="L65" s="1" t="str">
        <x:f>IF(I65="Eligible",1+COUNTIFS($I$20:$I$83,"Eligible",$J$20:$J$83,"&lt;"&amp;J65),"")</x:f>
      </x:c>
      <x:c r="M65" s="1" t="str">
        <x:f>IF(I65="Eligible",1+COUNTIFS($I$20:$I$83,"Eligible",$K$20:$K$83,"&lt;"&amp;K65),"")</x:f>
      </x:c>
      <x:c r="N65" s="1" t="n">
        <x:f>IF(I65&lt;&gt;"Eligible",0,IF(OR(AND(L65&lt;=$E$6,L65+COUNTIF($J$20:$J$83,J65)-1&gt;$E$6),AND(M65&lt;=$E$6,M65+COUNTIF($K$20:$K$83,K65)-1&gt;$E$6)),1,0))</x:f>
        <x:v>0</x:v>
      </x:c>
      <x:c r="O65" s="1"/>
    </x:row>
    <x:row r="66" ht="24" customHeight="1">
      <x:c r="A66" s="1"/>
      <x:c r="B66" s="4"/>
      <x:c r="C66" s="4"/>
      <x:c r="D66" s="4"/>
      <x:c r="E66" s="4"/>
      <x:c r="F66" s="4"/>
      <x:c r="G66" s="4"/>
      <x:c r="H66" s="4"/>
      <x:c r="I66" s="1" t="str">
        <x:f>IF(B66="","",IF(OR(COUNT($E$12:$E$13)&lt;&gt;2,MIN($E$12:$E$13)&lt;0,COUNTIF($B$20:$B$83,B66)&gt;1,COUNT(C66:H66)&lt;&gt;6,MIN(C66:H66)&lt;0),"Invalid",IF(AND(C66&gt;=$E$12,F66&gt;=$E$12,D66&gt;=$E$13,G66&gt;=$E$13,E66&gt;0,H66&gt;0),"Eligible","Below floor")))</x:f>
      </x:c>
      <x:c r="J66" s="8" t="str">
        <x:f>IF(I66="Eligible",D66/E66,"")</x:f>
      </x:c>
      <x:c r="K66" s="8" t="str">
        <x:f>IF(I66="Eligible",G66/H66,"")</x:f>
      </x:c>
      <x:c r="L66" s="1" t="str">
        <x:f>IF(I66="Eligible",1+COUNTIFS($I$20:$I$83,"Eligible",$J$20:$J$83,"&lt;"&amp;J66),"")</x:f>
      </x:c>
      <x:c r="M66" s="1" t="str">
        <x:f>IF(I66="Eligible",1+COUNTIFS($I$20:$I$83,"Eligible",$K$20:$K$83,"&lt;"&amp;K66),"")</x:f>
      </x:c>
      <x:c r="N66" s="1" t="n">
        <x:f>IF(I66&lt;&gt;"Eligible",0,IF(OR(AND(L66&lt;=$E$6,L66+COUNTIF($J$20:$J$83,J66)-1&gt;$E$6),AND(M66&lt;=$E$6,M66+COUNTIF($K$20:$K$83,K66)-1&gt;$E$6)),1,0))</x:f>
        <x:v>0</x:v>
      </x:c>
      <x:c r="O66" s="1"/>
    </x:row>
    <x:row r="67" ht="24" customHeight="1">
      <x:c r="A67" s="1"/>
      <x:c r="B67" s="4"/>
      <x:c r="C67" s="4"/>
      <x:c r="D67" s="4"/>
      <x:c r="E67" s="4"/>
      <x:c r="F67" s="4"/>
      <x:c r="G67" s="4"/>
      <x:c r="H67" s="4"/>
      <x:c r="I67" s="1" t="str">
        <x:f>IF(B67="","",IF(OR(COUNT($E$12:$E$13)&lt;&gt;2,MIN($E$12:$E$13)&lt;0,COUNTIF($B$20:$B$83,B67)&gt;1,COUNT(C67:H67)&lt;&gt;6,MIN(C67:H67)&lt;0),"Invalid",IF(AND(C67&gt;=$E$12,F67&gt;=$E$12,D67&gt;=$E$13,G67&gt;=$E$13,E67&gt;0,H67&gt;0),"Eligible","Below floor")))</x:f>
      </x:c>
      <x:c r="J67" s="8" t="str">
        <x:f>IF(I67="Eligible",D67/E67,"")</x:f>
      </x:c>
      <x:c r="K67" s="8" t="str">
        <x:f>IF(I67="Eligible",G67/H67,"")</x:f>
      </x:c>
      <x:c r="L67" s="1" t="str">
        <x:f>IF(I67="Eligible",1+COUNTIFS($I$20:$I$83,"Eligible",$J$20:$J$83,"&lt;"&amp;J67),"")</x:f>
      </x:c>
      <x:c r="M67" s="1" t="str">
        <x:f>IF(I67="Eligible",1+COUNTIFS($I$20:$I$83,"Eligible",$K$20:$K$83,"&lt;"&amp;K67),"")</x:f>
      </x:c>
      <x:c r="N67" s="1" t="n">
        <x:f>IF(I67&lt;&gt;"Eligible",0,IF(OR(AND(L67&lt;=$E$6,L67+COUNTIF($J$20:$J$83,J67)-1&gt;$E$6),AND(M67&lt;=$E$6,M67+COUNTIF($K$20:$K$83,K67)-1&gt;$E$6)),1,0))</x:f>
        <x:v>0</x:v>
      </x:c>
      <x:c r="O67" s="1"/>
    </x:row>
    <x:row r="68" ht="24" customHeight="1">
      <x:c r="A68" s="1"/>
      <x:c r="B68" s="4"/>
      <x:c r="C68" s="4"/>
      <x:c r="D68" s="4"/>
      <x:c r="E68" s="4"/>
      <x:c r="F68" s="4"/>
      <x:c r="G68" s="4"/>
      <x:c r="H68" s="4"/>
      <x:c r="I68" s="1" t="str">
        <x:f>IF(B68="","",IF(OR(COUNT($E$12:$E$13)&lt;&gt;2,MIN($E$12:$E$13)&lt;0,COUNTIF($B$20:$B$83,B68)&gt;1,COUNT(C68:H68)&lt;&gt;6,MIN(C68:H68)&lt;0),"Invalid",IF(AND(C68&gt;=$E$12,F68&gt;=$E$12,D68&gt;=$E$13,G68&gt;=$E$13,E68&gt;0,H68&gt;0),"Eligible","Below floor")))</x:f>
      </x:c>
      <x:c r="J68" s="8" t="str">
        <x:f>IF(I68="Eligible",D68/E68,"")</x:f>
      </x:c>
      <x:c r="K68" s="8" t="str">
        <x:f>IF(I68="Eligible",G68/H68,"")</x:f>
      </x:c>
      <x:c r="L68" s="1" t="str">
        <x:f>IF(I68="Eligible",1+COUNTIFS($I$20:$I$83,"Eligible",$J$20:$J$83,"&lt;"&amp;J68),"")</x:f>
      </x:c>
      <x:c r="M68" s="1" t="str">
        <x:f>IF(I68="Eligible",1+COUNTIFS($I$20:$I$83,"Eligible",$K$20:$K$83,"&lt;"&amp;K68),"")</x:f>
      </x:c>
      <x:c r="N68" s="1" t="n">
        <x:f>IF(I68&lt;&gt;"Eligible",0,IF(OR(AND(L68&lt;=$E$6,L68+COUNTIF($J$20:$J$83,J68)-1&gt;$E$6),AND(M68&lt;=$E$6,M68+COUNTIF($K$20:$K$83,K68)-1&gt;$E$6)),1,0))</x:f>
        <x:v>0</x:v>
      </x:c>
      <x:c r="O68" s="1"/>
    </x:row>
    <x:row r="69" ht="24" customHeight="1">
      <x:c r="A69" s="1"/>
      <x:c r="B69" s="4"/>
      <x:c r="C69" s="4"/>
      <x:c r="D69" s="4"/>
      <x:c r="E69" s="4"/>
      <x:c r="F69" s="4"/>
      <x:c r="G69" s="4"/>
      <x:c r="H69" s="4"/>
      <x:c r="I69" s="1" t="str">
        <x:f>IF(B69="","",IF(OR(COUNT($E$12:$E$13)&lt;&gt;2,MIN($E$12:$E$13)&lt;0,COUNTIF($B$20:$B$83,B69)&gt;1,COUNT(C69:H69)&lt;&gt;6,MIN(C69:H69)&lt;0),"Invalid",IF(AND(C69&gt;=$E$12,F69&gt;=$E$12,D69&gt;=$E$13,G69&gt;=$E$13,E69&gt;0,H69&gt;0),"Eligible","Below floor")))</x:f>
      </x:c>
      <x:c r="J69" s="8" t="str">
        <x:f>IF(I69="Eligible",D69/E69,"")</x:f>
      </x:c>
      <x:c r="K69" s="8" t="str">
        <x:f>IF(I69="Eligible",G69/H69,"")</x:f>
      </x:c>
      <x:c r="L69" s="1" t="str">
        <x:f>IF(I69="Eligible",1+COUNTIFS($I$20:$I$83,"Eligible",$J$20:$J$83,"&lt;"&amp;J69),"")</x:f>
      </x:c>
      <x:c r="M69" s="1" t="str">
        <x:f>IF(I69="Eligible",1+COUNTIFS($I$20:$I$83,"Eligible",$K$20:$K$83,"&lt;"&amp;K69),"")</x:f>
      </x:c>
      <x:c r="N69" s="1" t="n">
        <x:f>IF(I69&lt;&gt;"Eligible",0,IF(OR(AND(L69&lt;=$E$6,L69+COUNTIF($J$20:$J$83,J69)-1&gt;$E$6),AND(M69&lt;=$E$6,M69+COUNTIF($K$20:$K$83,K69)-1&gt;$E$6)),1,0))</x:f>
        <x:v>0</x:v>
      </x:c>
      <x:c r="O69" s="1"/>
    </x:row>
    <x:row r="70" ht="24" customHeight="1">
      <x:c r="A70" s="1"/>
      <x:c r="B70" s="4"/>
      <x:c r="C70" s="4"/>
      <x:c r="D70" s="4"/>
      <x:c r="E70" s="4"/>
      <x:c r="F70" s="4"/>
      <x:c r="G70" s="4"/>
      <x:c r="H70" s="4"/>
      <x:c r="I70" s="1" t="str">
        <x:f>IF(B70="","",IF(OR(COUNT($E$12:$E$13)&lt;&gt;2,MIN($E$12:$E$13)&lt;0,COUNTIF($B$20:$B$83,B70)&gt;1,COUNT(C70:H70)&lt;&gt;6,MIN(C70:H70)&lt;0),"Invalid",IF(AND(C70&gt;=$E$12,F70&gt;=$E$12,D70&gt;=$E$13,G70&gt;=$E$13,E70&gt;0,H70&gt;0),"Eligible","Below floor")))</x:f>
      </x:c>
      <x:c r="J70" s="8" t="str">
        <x:f>IF(I70="Eligible",D70/E70,"")</x:f>
      </x:c>
      <x:c r="K70" s="8" t="str">
        <x:f>IF(I70="Eligible",G70/H70,"")</x:f>
      </x:c>
      <x:c r="L70" s="1" t="str">
        <x:f>IF(I70="Eligible",1+COUNTIFS($I$20:$I$83,"Eligible",$J$20:$J$83,"&lt;"&amp;J70),"")</x:f>
      </x:c>
      <x:c r="M70" s="1" t="str">
        <x:f>IF(I70="Eligible",1+COUNTIFS($I$20:$I$83,"Eligible",$K$20:$K$83,"&lt;"&amp;K70),"")</x:f>
      </x:c>
      <x:c r="N70" s="1" t="n">
        <x:f>IF(I70&lt;&gt;"Eligible",0,IF(OR(AND(L70&lt;=$E$6,L70+COUNTIF($J$20:$J$83,J70)-1&gt;$E$6),AND(M70&lt;=$E$6,M70+COUNTIF($K$20:$K$83,K70)-1&gt;$E$6)),1,0))</x:f>
        <x:v>0</x:v>
      </x:c>
      <x:c r="O70" s="1"/>
    </x:row>
    <x:row r="71" ht="24" customHeight="1">
      <x:c r="A71" s="1"/>
      <x:c r="B71" s="4"/>
      <x:c r="C71" s="4"/>
      <x:c r="D71" s="4"/>
      <x:c r="E71" s="4"/>
      <x:c r="F71" s="4"/>
      <x:c r="G71" s="4"/>
      <x:c r="H71" s="4"/>
      <x:c r="I71" s="1" t="str">
        <x:f>IF(B71="","",IF(OR(COUNT($E$12:$E$13)&lt;&gt;2,MIN($E$12:$E$13)&lt;0,COUNTIF($B$20:$B$83,B71)&gt;1,COUNT(C71:H71)&lt;&gt;6,MIN(C71:H71)&lt;0),"Invalid",IF(AND(C71&gt;=$E$12,F71&gt;=$E$12,D71&gt;=$E$13,G71&gt;=$E$13,E71&gt;0,H71&gt;0),"Eligible","Below floor")))</x:f>
      </x:c>
      <x:c r="J71" s="8" t="str">
        <x:f>IF(I71="Eligible",D71/E71,"")</x:f>
      </x:c>
      <x:c r="K71" s="8" t="str">
        <x:f>IF(I71="Eligible",G71/H71,"")</x:f>
      </x:c>
      <x:c r="L71" s="1" t="str">
        <x:f>IF(I71="Eligible",1+COUNTIFS($I$20:$I$83,"Eligible",$J$20:$J$83,"&lt;"&amp;J71),"")</x:f>
      </x:c>
      <x:c r="M71" s="1" t="str">
        <x:f>IF(I71="Eligible",1+COUNTIFS($I$20:$I$83,"Eligible",$K$20:$K$83,"&lt;"&amp;K71),"")</x:f>
      </x:c>
      <x:c r="N71" s="1" t="n">
        <x:f>IF(I71&lt;&gt;"Eligible",0,IF(OR(AND(L71&lt;=$E$6,L71+COUNTIF($J$20:$J$83,J71)-1&gt;$E$6),AND(M71&lt;=$E$6,M71+COUNTIF($K$20:$K$83,K71)-1&gt;$E$6)),1,0))</x:f>
        <x:v>0</x:v>
      </x:c>
      <x:c r="O71" s="1"/>
    </x:row>
    <x:row r="72" ht="24" customHeight="1">
      <x:c r="A72" s="1"/>
      <x:c r="B72" s="4"/>
      <x:c r="C72" s="4"/>
      <x:c r="D72" s="4"/>
      <x:c r="E72" s="4"/>
      <x:c r="F72" s="4"/>
      <x:c r="G72" s="4"/>
      <x:c r="H72" s="4"/>
      <x:c r="I72" s="1" t="str">
        <x:f>IF(B72="","",IF(OR(COUNT($E$12:$E$13)&lt;&gt;2,MIN($E$12:$E$13)&lt;0,COUNTIF($B$20:$B$83,B72)&gt;1,COUNT(C72:H72)&lt;&gt;6,MIN(C72:H72)&lt;0),"Invalid",IF(AND(C72&gt;=$E$12,F72&gt;=$E$12,D72&gt;=$E$13,G72&gt;=$E$13,E72&gt;0,H72&gt;0),"Eligible","Below floor")))</x:f>
      </x:c>
      <x:c r="J72" s="8" t="str">
        <x:f>IF(I72="Eligible",D72/E72,"")</x:f>
      </x:c>
      <x:c r="K72" s="8" t="str">
        <x:f>IF(I72="Eligible",G72/H72,"")</x:f>
      </x:c>
      <x:c r="L72" s="1" t="str">
        <x:f>IF(I72="Eligible",1+COUNTIFS($I$20:$I$83,"Eligible",$J$20:$J$83,"&lt;"&amp;J72),"")</x:f>
      </x:c>
      <x:c r="M72" s="1" t="str">
        <x:f>IF(I72="Eligible",1+COUNTIFS($I$20:$I$83,"Eligible",$K$20:$K$83,"&lt;"&amp;K72),"")</x:f>
      </x:c>
      <x:c r="N72" s="1" t="n">
        <x:f>IF(I72&lt;&gt;"Eligible",0,IF(OR(AND(L72&lt;=$E$6,L72+COUNTIF($J$20:$J$83,J72)-1&gt;$E$6),AND(M72&lt;=$E$6,M72+COUNTIF($K$20:$K$83,K72)-1&gt;$E$6)),1,0))</x:f>
        <x:v>0</x:v>
      </x:c>
      <x:c r="O72" s="1"/>
    </x:row>
    <x:row r="73" ht="24" customHeight="1">
      <x:c r="A73" s="1"/>
      <x:c r="B73" s="4"/>
      <x:c r="C73" s="4"/>
      <x:c r="D73" s="4"/>
      <x:c r="E73" s="4"/>
      <x:c r="F73" s="4"/>
      <x:c r="G73" s="4"/>
      <x:c r="H73" s="4"/>
      <x:c r="I73" s="1" t="str">
        <x:f>IF(B73="","",IF(OR(COUNT($E$12:$E$13)&lt;&gt;2,MIN($E$12:$E$13)&lt;0,COUNTIF($B$20:$B$83,B73)&gt;1,COUNT(C73:H73)&lt;&gt;6,MIN(C73:H73)&lt;0),"Invalid",IF(AND(C73&gt;=$E$12,F73&gt;=$E$12,D73&gt;=$E$13,G73&gt;=$E$13,E73&gt;0,H73&gt;0),"Eligible","Below floor")))</x:f>
      </x:c>
      <x:c r="J73" s="8" t="str">
        <x:f>IF(I73="Eligible",D73/E73,"")</x:f>
      </x:c>
      <x:c r="K73" s="8" t="str">
        <x:f>IF(I73="Eligible",G73/H73,"")</x:f>
      </x:c>
      <x:c r="L73" s="1" t="str">
        <x:f>IF(I73="Eligible",1+COUNTIFS($I$20:$I$83,"Eligible",$J$20:$J$83,"&lt;"&amp;J73),"")</x:f>
      </x:c>
      <x:c r="M73" s="1" t="str">
        <x:f>IF(I73="Eligible",1+COUNTIFS($I$20:$I$83,"Eligible",$K$20:$K$83,"&lt;"&amp;K73),"")</x:f>
      </x:c>
      <x:c r="N73" s="1" t="n">
        <x:f>IF(I73&lt;&gt;"Eligible",0,IF(OR(AND(L73&lt;=$E$6,L73+COUNTIF($J$20:$J$83,J73)-1&gt;$E$6),AND(M73&lt;=$E$6,M73+COUNTIF($K$20:$K$83,K73)-1&gt;$E$6)),1,0))</x:f>
        <x:v>0</x:v>
      </x:c>
      <x:c r="O73" s="1"/>
    </x:row>
    <x:row r="74" ht="24" customHeight="1">
      <x:c r="A74" s="1"/>
      <x:c r="B74" s="4"/>
      <x:c r="C74" s="4"/>
      <x:c r="D74" s="4"/>
      <x:c r="E74" s="4"/>
      <x:c r="F74" s="4"/>
      <x:c r="G74" s="4"/>
      <x:c r="H74" s="4"/>
      <x:c r="I74" s="1" t="str">
        <x:f>IF(B74="","",IF(OR(COUNT($E$12:$E$13)&lt;&gt;2,MIN($E$12:$E$13)&lt;0,COUNTIF($B$20:$B$83,B74)&gt;1,COUNT(C74:H74)&lt;&gt;6,MIN(C74:H74)&lt;0),"Invalid",IF(AND(C74&gt;=$E$12,F74&gt;=$E$12,D74&gt;=$E$13,G74&gt;=$E$13,E74&gt;0,H74&gt;0),"Eligible","Below floor")))</x:f>
      </x:c>
      <x:c r="J74" s="8" t="str">
        <x:f>IF(I74="Eligible",D74/E74,"")</x:f>
      </x:c>
      <x:c r="K74" s="8" t="str">
        <x:f>IF(I74="Eligible",G74/H74,"")</x:f>
      </x:c>
      <x:c r="L74" s="1" t="str">
        <x:f>IF(I74="Eligible",1+COUNTIFS($I$20:$I$83,"Eligible",$J$20:$J$83,"&lt;"&amp;J74),"")</x:f>
      </x:c>
      <x:c r="M74" s="1" t="str">
        <x:f>IF(I74="Eligible",1+COUNTIFS($I$20:$I$83,"Eligible",$K$20:$K$83,"&lt;"&amp;K74),"")</x:f>
      </x:c>
      <x:c r="N74" s="1" t="n">
        <x:f>IF(I74&lt;&gt;"Eligible",0,IF(OR(AND(L74&lt;=$E$6,L74+COUNTIF($J$20:$J$83,J74)-1&gt;$E$6),AND(M74&lt;=$E$6,M74+COUNTIF($K$20:$K$83,K74)-1&gt;$E$6)),1,0))</x:f>
        <x:v>0</x:v>
      </x:c>
      <x:c r="O74" s="1"/>
    </x:row>
    <x:row r="75" ht="24" customHeight="1">
      <x:c r="A75" s="1"/>
      <x:c r="B75" s="4"/>
      <x:c r="C75" s="4"/>
      <x:c r="D75" s="4"/>
      <x:c r="E75" s="4"/>
      <x:c r="F75" s="4"/>
      <x:c r="G75" s="4"/>
      <x:c r="H75" s="4"/>
      <x:c r="I75" s="1" t="str">
        <x:f>IF(B75="","",IF(OR(COUNT($E$12:$E$13)&lt;&gt;2,MIN($E$12:$E$13)&lt;0,COUNTIF($B$20:$B$83,B75)&gt;1,COUNT(C75:H75)&lt;&gt;6,MIN(C75:H75)&lt;0),"Invalid",IF(AND(C75&gt;=$E$12,F75&gt;=$E$12,D75&gt;=$E$13,G75&gt;=$E$13,E75&gt;0,H75&gt;0),"Eligible","Below floor")))</x:f>
      </x:c>
      <x:c r="J75" s="8" t="str">
        <x:f>IF(I75="Eligible",D75/E75,"")</x:f>
      </x:c>
      <x:c r="K75" s="8" t="str">
        <x:f>IF(I75="Eligible",G75/H75,"")</x:f>
      </x:c>
      <x:c r="L75" s="1" t="str">
        <x:f>IF(I75="Eligible",1+COUNTIFS($I$20:$I$83,"Eligible",$J$20:$J$83,"&lt;"&amp;J75),"")</x:f>
      </x:c>
      <x:c r="M75" s="1" t="str">
        <x:f>IF(I75="Eligible",1+COUNTIFS($I$20:$I$83,"Eligible",$K$20:$K$83,"&lt;"&amp;K75),"")</x:f>
      </x:c>
      <x:c r="N75" s="1" t="n">
        <x:f>IF(I75&lt;&gt;"Eligible",0,IF(OR(AND(L75&lt;=$E$6,L75+COUNTIF($J$20:$J$83,J75)-1&gt;$E$6),AND(M75&lt;=$E$6,M75+COUNTIF($K$20:$K$83,K75)-1&gt;$E$6)),1,0))</x:f>
        <x:v>0</x:v>
      </x:c>
      <x:c r="O75" s="1"/>
    </x:row>
    <x:row r="76" ht="24" customHeight="1">
      <x:c r="A76" s="1"/>
      <x:c r="B76" s="4"/>
      <x:c r="C76" s="4"/>
      <x:c r="D76" s="4"/>
      <x:c r="E76" s="4"/>
      <x:c r="F76" s="4"/>
      <x:c r="G76" s="4"/>
      <x:c r="H76" s="4"/>
      <x:c r="I76" s="1" t="str">
        <x:f>IF(B76="","",IF(OR(COUNT($E$12:$E$13)&lt;&gt;2,MIN($E$12:$E$13)&lt;0,COUNTIF($B$20:$B$83,B76)&gt;1,COUNT(C76:H76)&lt;&gt;6,MIN(C76:H76)&lt;0),"Invalid",IF(AND(C76&gt;=$E$12,F76&gt;=$E$12,D76&gt;=$E$13,G76&gt;=$E$13,E76&gt;0,H76&gt;0),"Eligible","Below floor")))</x:f>
      </x:c>
      <x:c r="J76" s="8" t="str">
        <x:f>IF(I76="Eligible",D76/E76,"")</x:f>
      </x:c>
      <x:c r="K76" s="8" t="str">
        <x:f>IF(I76="Eligible",G76/H76,"")</x:f>
      </x:c>
      <x:c r="L76" s="1" t="str">
        <x:f>IF(I76="Eligible",1+COUNTIFS($I$20:$I$83,"Eligible",$J$20:$J$83,"&lt;"&amp;J76),"")</x:f>
      </x:c>
      <x:c r="M76" s="1" t="str">
        <x:f>IF(I76="Eligible",1+COUNTIFS($I$20:$I$83,"Eligible",$K$20:$K$83,"&lt;"&amp;K76),"")</x:f>
      </x:c>
      <x:c r="N76" s="1" t="n">
        <x:f>IF(I76&lt;&gt;"Eligible",0,IF(OR(AND(L76&lt;=$E$6,L76+COUNTIF($J$20:$J$83,J76)-1&gt;$E$6),AND(M76&lt;=$E$6,M76+COUNTIF($K$20:$K$83,K76)-1&gt;$E$6)),1,0))</x:f>
        <x:v>0</x:v>
      </x:c>
      <x:c r="O76" s="1"/>
    </x:row>
    <x:row r="77" ht="24" customHeight="1">
      <x:c r="A77" s="1"/>
      <x:c r="B77" s="4"/>
      <x:c r="C77" s="4"/>
      <x:c r="D77" s="4"/>
      <x:c r="E77" s="4"/>
      <x:c r="F77" s="4"/>
      <x:c r="G77" s="4"/>
      <x:c r="H77" s="4"/>
      <x:c r="I77" s="1" t="str">
        <x:f>IF(B77="","",IF(OR(COUNT($E$12:$E$13)&lt;&gt;2,MIN($E$12:$E$13)&lt;0,COUNTIF($B$20:$B$83,B77)&gt;1,COUNT(C77:H77)&lt;&gt;6,MIN(C77:H77)&lt;0),"Invalid",IF(AND(C77&gt;=$E$12,F77&gt;=$E$12,D77&gt;=$E$13,G77&gt;=$E$13,E77&gt;0,H77&gt;0),"Eligible","Below floor")))</x:f>
      </x:c>
      <x:c r="J77" s="8" t="str">
        <x:f>IF(I77="Eligible",D77/E77,"")</x:f>
      </x:c>
      <x:c r="K77" s="8" t="str">
        <x:f>IF(I77="Eligible",G77/H77,"")</x:f>
      </x:c>
      <x:c r="L77" s="1" t="str">
        <x:f>IF(I77="Eligible",1+COUNTIFS($I$20:$I$83,"Eligible",$J$20:$J$83,"&lt;"&amp;J77),"")</x:f>
      </x:c>
      <x:c r="M77" s="1" t="str">
        <x:f>IF(I77="Eligible",1+COUNTIFS($I$20:$I$83,"Eligible",$K$20:$K$83,"&lt;"&amp;K77),"")</x:f>
      </x:c>
      <x:c r="N77" s="1" t="n">
        <x:f>IF(I77&lt;&gt;"Eligible",0,IF(OR(AND(L77&lt;=$E$6,L77+COUNTIF($J$20:$J$83,J77)-1&gt;$E$6),AND(M77&lt;=$E$6,M77+COUNTIF($K$20:$K$83,K77)-1&gt;$E$6)),1,0))</x:f>
        <x:v>0</x:v>
      </x:c>
      <x:c r="O77" s="1"/>
    </x:row>
    <x:row r="78" ht="24" customHeight="1">
      <x:c r="A78" s="1"/>
      <x:c r="B78" s="4"/>
      <x:c r="C78" s="4"/>
      <x:c r="D78" s="4"/>
      <x:c r="E78" s="4"/>
      <x:c r="F78" s="4"/>
      <x:c r="G78" s="4"/>
      <x:c r="H78" s="4"/>
      <x:c r="I78" s="1" t="str">
        <x:f>IF(B78="","",IF(OR(COUNT($E$12:$E$13)&lt;&gt;2,MIN($E$12:$E$13)&lt;0,COUNTIF($B$20:$B$83,B78)&gt;1,COUNT(C78:H78)&lt;&gt;6,MIN(C78:H78)&lt;0),"Invalid",IF(AND(C78&gt;=$E$12,F78&gt;=$E$12,D78&gt;=$E$13,G78&gt;=$E$13,E78&gt;0,H78&gt;0),"Eligible","Below floor")))</x:f>
      </x:c>
      <x:c r="J78" s="8" t="str">
        <x:f>IF(I78="Eligible",D78/E78,"")</x:f>
      </x:c>
      <x:c r="K78" s="8" t="str">
        <x:f>IF(I78="Eligible",G78/H78,"")</x:f>
      </x:c>
      <x:c r="L78" s="1" t="str">
        <x:f>IF(I78="Eligible",1+COUNTIFS($I$20:$I$83,"Eligible",$J$20:$J$83,"&lt;"&amp;J78),"")</x:f>
      </x:c>
      <x:c r="M78" s="1" t="str">
        <x:f>IF(I78="Eligible",1+COUNTIFS($I$20:$I$83,"Eligible",$K$20:$K$83,"&lt;"&amp;K78),"")</x:f>
      </x:c>
      <x:c r="N78" s="1" t="n">
        <x:f>IF(I78&lt;&gt;"Eligible",0,IF(OR(AND(L78&lt;=$E$6,L78+COUNTIF($J$20:$J$83,J78)-1&gt;$E$6),AND(M78&lt;=$E$6,M78+COUNTIF($K$20:$K$83,K78)-1&gt;$E$6)),1,0))</x:f>
        <x:v>0</x:v>
      </x:c>
      <x:c r="O78" s="1"/>
    </x:row>
    <x:row r="79" ht="24" customHeight="1">
      <x:c r="A79" s="1"/>
      <x:c r="B79" s="4"/>
      <x:c r="C79" s="4"/>
      <x:c r="D79" s="4"/>
      <x:c r="E79" s="4"/>
      <x:c r="F79" s="4"/>
      <x:c r="G79" s="4"/>
      <x:c r="H79" s="4"/>
      <x:c r="I79" s="1" t="str">
        <x:f>IF(B79="","",IF(OR(COUNT($E$12:$E$13)&lt;&gt;2,MIN($E$12:$E$13)&lt;0,COUNTIF($B$20:$B$83,B79)&gt;1,COUNT(C79:H79)&lt;&gt;6,MIN(C79:H79)&lt;0),"Invalid",IF(AND(C79&gt;=$E$12,F79&gt;=$E$12,D79&gt;=$E$13,G79&gt;=$E$13,E79&gt;0,H79&gt;0),"Eligible","Below floor")))</x:f>
      </x:c>
      <x:c r="J79" s="8" t="str">
        <x:f>IF(I79="Eligible",D79/E79,"")</x:f>
      </x:c>
      <x:c r="K79" s="8" t="str">
        <x:f>IF(I79="Eligible",G79/H79,"")</x:f>
      </x:c>
      <x:c r="L79" s="1" t="str">
        <x:f>IF(I79="Eligible",1+COUNTIFS($I$20:$I$83,"Eligible",$J$20:$J$83,"&lt;"&amp;J79),"")</x:f>
      </x:c>
      <x:c r="M79" s="1" t="str">
        <x:f>IF(I79="Eligible",1+COUNTIFS($I$20:$I$83,"Eligible",$K$20:$K$83,"&lt;"&amp;K79),"")</x:f>
      </x:c>
      <x:c r="N79" s="1" t="n">
        <x:f>IF(I79&lt;&gt;"Eligible",0,IF(OR(AND(L79&lt;=$E$6,L79+COUNTIF($J$20:$J$83,J79)-1&gt;$E$6),AND(M79&lt;=$E$6,M79+COUNTIF($K$20:$K$83,K79)-1&gt;$E$6)),1,0))</x:f>
        <x:v>0</x:v>
      </x:c>
      <x:c r="O79" s="1"/>
    </x:row>
    <x:row r="80" ht="24" customHeight="1">
      <x:c r="A80" s="1"/>
      <x:c r="B80" s="4"/>
      <x:c r="C80" s="4"/>
      <x:c r="D80" s="4"/>
      <x:c r="E80" s="4"/>
      <x:c r="F80" s="4"/>
      <x:c r="G80" s="4"/>
      <x:c r="H80" s="4"/>
      <x:c r="I80" s="1" t="str">
        <x:f>IF(B80="","",IF(OR(COUNT($E$12:$E$13)&lt;&gt;2,MIN($E$12:$E$13)&lt;0,COUNTIF($B$20:$B$83,B80)&gt;1,COUNT(C80:H80)&lt;&gt;6,MIN(C80:H80)&lt;0),"Invalid",IF(AND(C80&gt;=$E$12,F80&gt;=$E$12,D80&gt;=$E$13,G80&gt;=$E$13,E80&gt;0,H80&gt;0),"Eligible","Below floor")))</x:f>
      </x:c>
      <x:c r="J80" s="8" t="str">
        <x:f>IF(I80="Eligible",D80/E80,"")</x:f>
      </x:c>
      <x:c r="K80" s="8" t="str">
        <x:f>IF(I80="Eligible",G80/H80,"")</x:f>
      </x:c>
      <x:c r="L80" s="1" t="str">
        <x:f>IF(I80="Eligible",1+COUNTIFS($I$20:$I$83,"Eligible",$J$20:$J$83,"&lt;"&amp;J80),"")</x:f>
      </x:c>
      <x:c r="M80" s="1" t="str">
        <x:f>IF(I80="Eligible",1+COUNTIFS($I$20:$I$83,"Eligible",$K$20:$K$83,"&lt;"&amp;K80),"")</x:f>
      </x:c>
      <x:c r="N80" s="1" t="n">
        <x:f>IF(I80&lt;&gt;"Eligible",0,IF(OR(AND(L80&lt;=$E$6,L80+COUNTIF($J$20:$J$83,J80)-1&gt;$E$6),AND(M80&lt;=$E$6,M80+COUNTIF($K$20:$K$83,K80)-1&gt;$E$6)),1,0))</x:f>
        <x:v>0</x:v>
      </x:c>
      <x:c r="O80" s="1"/>
    </x:row>
    <x:row r="81" ht="24" customHeight="1">
      <x:c r="A81" s="1"/>
      <x:c r="B81" s="4"/>
      <x:c r="C81" s="4"/>
      <x:c r="D81" s="4"/>
      <x:c r="E81" s="4"/>
      <x:c r="F81" s="4"/>
      <x:c r="G81" s="4"/>
      <x:c r="H81" s="4"/>
      <x:c r="I81" s="1" t="str">
        <x:f>IF(B81="","",IF(OR(COUNT($E$12:$E$13)&lt;&gt;2,MIN($E$12:$E$13)&lt;0,COUNTIF($B$20:$B$83,B81)&gt;1,COUNT(C81:H81)&lt;&gt;6,MIN(C81:H81)&lt;0),"Invalid",IF(AND(C81&gt;=$E$12,F81&gt;=$E$12,D81&gt;=$E$13,G81&gt;=$E$13,E81&gt;0,H81&gt;0),"Eligible","Below floor")))</x:f>
      </x:c>
      <x:c r="J81" s="8" t="str">
        <x:f>IF(I81="Eligible",D81/E81,"")</x:f>
      </x:c>
      <x:c r="K81" s="8" t="str">
        <x:f>IF(I81="Eligible",G81/H81,"")</x:f>
      </x:c>
      <x:c r="L81" s="1" t="str">
        <x:f>IF(I81="Eligible",1+COUNTIFS($I$20:$I$83,"Eligible",$J$20:$J$83,"&lt;"&amp;J81),"")</x:f>
      </x:c>
      <x:c r="M81" s="1" t="str">
        <x:f>IF(I81="Eligible",1+COUNTIFS($I$20:$I$83,"Eligible",$K$20:$K$83,"&lt;"&amp;K81),"")</x:f>
      </x:c>
      <x:c r="N81" s="1" t="n">
        <x:f>IF(I81&lt;&gt;"Eligible",0,IF(OR(AND(L81&lt;=$E$6,L81+COUNTIF($J$20:$J$83,J81)-1&gt;$E$6),AND(M81&lt;=$E$6,M81+COUNTIF($K$20:$K$83,K81)-1&gt;$E$6)),1,0))</x:f>
        <x:v>0</x:v>
      </x:c>
      <x:c r="O81" s="1"/>
    </x:row>
    <x:row r="82" ht="24" customHeight="1">
      <x:c r="A82" s="1"/>
      <x:c r="B82" s="4"/>
      <x:c r="C82" s="4"/>
      <x:c r="D82" s="4"/>
      <x:c r="E82" s="4"/>
      <x:c r="F82" s="4"/>
      <x:c r="G82" s="4"/>
      <x:c r="H82" s="4"/>
      <x:c r="I82" s="1" t="str">
        <x:f>IF(B82="","",IF(OR(COUNT($E$12:$E$13)&lt;&gt;2,MIN($E$12:$E$13)&lt;0,COUNTIF($B$20:$B$83,B82)&gt;1,COUNT(C82:H82)&lt;&gt;6,MIN(C82:H82)&lt;0),"Invalid",IF(AND(C82&gt;=$E$12,F82&gt;=$E$12,D82&gt;=$E$13,G82&gt;=$E$13,E82&gt;0,H82&gt;0),"Eligible","Below floor")))</x:f>
      </x:c>
      <x:c r="J82" s="8" t="str">
        <x:f>IF(I82="Eligible",D82/E82,"")</x:f>
      </x:c>
      <x:c r="K82" s="8" t="str">
        <x:f>IF(I82="Eligible",G82/H82,"")</x:f>
      </x:c>
      <x:c r="L82" s="1" t="str">
        <x:f>IF(I82="Eligible",1+COUNTIFS($I$20:$I$83,"Eligible",$J$20:$J$83,"&lt;"&amp;J82),"")</x:f>
      </x:c>
      <x:c r="M82" s="1" t="str">
        <x:f>IF(I82="Eligible",1+COUNTIFS($I$20:$I$83,"Eligible",$K$20:$K$83,"&lt;"&amp;K82),"")</x:f>
      </x:c>
      <x:c r="N82" s="1" t="n">
        <x:f>IF(I82&lt;&gt;"Eligible",0,IF(OR(AND(L82&lt;=$E$6,L82+COUNTIF($J$20:$J$83,J82)-1&gt;$E$6),AND(M82&lt;=$E$6,M82+COUNTIF($K$20:$K$83,K82)-1&gt;$E$6)),1,0))</x:f>
        <x:v>0</x:v>
      </x:c>
      <x:c r="O82" s="1"/>
    </x:row>
    <x:row r="83" ht="24" customHeight="1">
      <x:c r="A83" s="1"/>
      <x:c r="B83" s="4"/>
      <x:c r="C83" s="4"/>
      <x:c r="D83" s="4"/>
      <x:c r="E83" s="4"/>
      <x:c r="F83" s="4"/>
      <x:c r="G83" s="4"/>
      <x:c r="H83" s="4"/>
      <x:c r="I83" s="1" t="str">
        <x:f>IF(B83="","",IF(OR(COUNT($E$12:$E$13)&lt;&gt;2,MIN($E$12:$E$13)&lt;0,COUNTIF($B$20:$B$83,B83)&gt;1,COUNT(C83:H83)&lt;&gt;6,MIN(C83:H83)&lt;0),"Invalid",IF(AND(C83&gt;=$E$12,F83&gt;=$E$12,D83&gt;=$E$13,G83&gt;=$E$13,E83&gt;0,H83&gt;0),"Eligible","Below floor")))</x:f>
      </x:c>
      <x:c r="J83" s="8" t="str">
        <x:f>IF(I83="Eligible",D83/E83,"")</x:f>
      </x:c>
      <x:c r="K83" s="8" t="str">
        <x:f>IF(I83="Eligible",G83/H83,"")</x:f>
      </x:c>
      <x:c r="L83" s="1" t="str">
        <x:f>IF(I83="Eligible",1+COUNTIFS($I$20:$I$83,"Eligible",$J$20:$J$83,"&lt;"&amp;J83),"")</x:f>
      </x:c>
      <x:c r="M83" s="1" t="str">
        <x:f>IF(I83="Eligible",1+COUNTIFS($I$20:$I$83,"Eligible",$K$20:$K$83,"&lt;"&amp;K83),"")</x:f>
      </x:c>
      <x:c r="N83" s="1" t="n">
        <x:f>IF(I83&lt;&gt;"Eligible",0,IF(OR(AND(L83&lt;=$E$6,L83+COUNTIF($J$20:$J$83,J83)-1&gt;$E$6),AND(M83&lt;=$E$6,M83+COUNTIF($K$20:$K$83,K83)-1&gt;$E$6)),1,0))</x:f>
        <x:v>0</x:v>
      </x:c>
      <x:c r="O83" s="1"/>
    </x:row>
    <x:row r="84" ht="24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</x:row>
    <x:row r="85" ht="24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</x:row>
  </x:sheetData>
  <x:pageMargins left="0.7" right="0.7" top="0.75" bottom="0.75" header="0.3" footer="0.3"/>
</x:worksheet>
</file>